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405"/>
  <workbookPr showInkAnnotation="0" autoCompressPictures="0"/>
  <bookViews>
    <workbookView xWindow="0" yWindow="0" windowWidth="25480" windowHeight="20080" tabRatio="652" firstSheet="2" activeTab="6"/>
  </bookViews>
  <sheets>
    <sheet name="Facility Clients" sheetId="1" r:id="rId1"/>
    <sheet name="INSTRUCTIONS" sheetId="9" r:id="rId2"/>
    <sheet name="Funding &amp; Uses FY13-14" sheetId="4" r:id="rId3"/>
    <sheet name="Funding &amp; Uses FY14-15" sheetId="2" r:id="rId4"/>
    <sheet name="F&amp;U Projections FY15-16" sheetId="3" r:id="rId5"/>
    <sheet name="F&amp;U Projections FY16-17" sheetId="7" r:id="rId6"/>
    <sheet name="F&amp;U SUMMARY" sheetId="8" r:id="rId7"/>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C18" i="8" l="1"/>
  <c r="D18" i="8"/>
  <c r="E18" i="8"/>
  <c r="B18" i="8"/>
  <c r="C9" i="8"/>
  <c r="C15" i="8"/>
  <c r="C17" i="8"/>
  <c r="C8" i="8"/>
  <c r="C20" i="8"/>
  <c r="C21" i="8"/>
  <c r="D9" i="8"/>
  <c r="D15" i="8"/>
  <c r="D17" i="8"/>
  <c r="D8" i="8"/>
  <c r="D20" i="8"/>
  <c r="D21" i="8"/>
  <c r="E9" i="8"/>
  <c r="E15" i="8"/>
  <c r="E17" i="8"/>
  <c r="E8" i="8"/>
  <c r="E20" i="8"/>
  <c r="E21" i="8"/>
  <c r="B9" i="8"/>
  <c r="B15" i="8"/>
  <c r="B17" i="8"/>
  <c r="B8" i="8"/>
  <c r="B20" i="8"/>
  <c r="B21" i="8"/>
  <c r="C12" i="8"/>
  <c r="C13" i="8"/>
  <c r="D12" i="8"/>
  <c r="D13" i="8"/>
  <c r="E12" i="8"/>
  <c r="E13" i="8"/>
  <c r="B12" i="8"/>
  <c r="B13" i="8"/>
  <c r="F41" i="7"/>
  <c r="F40" i="7"/>
  <c r="F39" i="7"/>
  <c r="F38" i="7"/>
  <c r="F37" i="7"/>
  <c r="F36" i="7"/>
  <c r="F35" i="7"/>
  <c r="F34" i="7"/>
  <c r="F33" i="7"/>
  <c r="F32" i="7"/>
  <c r="F31" i="7"/>
  <c r="F30" i="7"/>
  <c r="F29" i="7"/>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48" i="3"/>
  <c r="F30" i="3"/>
  <c r="F31" i="3"/>
  <c r="F32" i="3"/>
  <c r="F33" i="3"/>
  <c r="F34" i="3"/>
  <c r="F35" i="3"/>
  <c r="F36" i="3"/>
  <c r="F37" i="3"/>
  <c r="F38" i="3"/>
  <c r="F39" i="3"/>
  <c r="F40" i="3"/>
  <c r="F41" i="3"/>
  <c r="F29" i="3"/>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48" i="2"/>
  <c r="F41" i="2"/>
  <c r="F30" i="2"/>
  <c r="F31" i="2"/>
  <c r="F32" i="2"/>
  <c r="F33" i="2"/>
  <c r="F34" i="2"/>
  <c r="F35" i="2"/>
  <c r="F36" i="2"/>
  <c r="F37" i="2"/>
  <c r="F38" i="2"/>
  <c r="F39" i="2"/>
  <c r="F40" i="2"/>
  <c r="F29" i="2"/>
  <c r="F8" i="2"/>
  <c r="F49" i="4"/>
  <c r="F48"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52" i="4"/>
  <c r="F30" i="4"/>
  <c r="F31" i="4"/>
  <c r="F32" i="4"/>
  <c r="F33" i="4"/>
  <c r="F34" i="4"/>
  <c r="F35" i="4"/>
  <c r="F36" i="4"/>
  <c r="F37" i="4"/>
  <c r="F38" i="4"/>
  <c r="F39" i="4"/>
  <c r="F40" i="4"/>
  <c r="F41" i="4"/>
  <c r="F29" i="4"/>
  <c r="C86" i="2"/>
  <c r="C42" i="2"/>
  <c r="C46" i="2"/>
  <c r="C88" i="2"/>
  <c r="F8" i="7"/>
  <c r="F10" i="7"/>
  <c r="F16" i="7"/>
  <c r="F17" i="7"/>
  <c r="E11" i="8"/>
  <c r="F8" i="3"/>
  <c r="F10" i="3"/>
  <c r="F14" i="3"/>
  <c r="F15" i="3"/>
  <c r="F16" i="3"/>
  <c r="F17" i="3"/>
  <c r="D11" i="8"/>
  <c r="F10" i="2"/>
  <c r="F14" i="2"/>
  <c r="F15" i="2"/>
  <c r="F17" i="2"/>
  <c r="C11" i="8"/>
  <c r="F42" i="7"/>
  <c r="F44" i="7"/>
  <c r="F46" i="7"/>
  <c r="F88" i="7"/>
  <c r="F42" i="3"/>
  <c r="F44" i="3"/>
  <c r="F46" i="3"/>
  <c r="F86" i="3"/>
  <c r="F88" i="3"/>
  <c r="F86" i="2"/>
  <c r="F25" i="2"/>
  <c r="F26" i="2"/>
  <c r="F42" i="2"/>
  <c r="F44" i="2"/>
  <c r="F46" i="2"/>
  <c r="F88" i="2"/>
  <c r="F42" i="4"/>
  <c r="F46" i="4"/>
  <c r="F86" i="4"/>
  <c r="F88" i="4"/>
  <c r="F91" i="4"/>
  <c r="B11" i="8"/>
  <c r="F9" i="7"/>
  <c r="F12" i="7"/>
  <c r="F13" i="7"/>
  <c r="F14" i="7"/>
  <c r="F15" i="7"/>
  <c r="F19" i="7"/>
  <c r="F25" i="7"/>
  <c r="F26" i="7"/>
  <c r="F86" i="7"/>
  <c r="F93" i="7"/>
  <c r="F94" i="7"/>
  <c r="E10" i="7"/>
  <c r="E17" i="7"/>
  <c r="E19" i="7"/>
  <c r="E26" i="7"/>
  <c r="E42" i="7"/>
  <c r="E46" i="7"/>
  <c r="E86" i="7"/>
  <c r="E88" i="7"/>
  <c r="E93" i="7"/>
  <c r="E94" i="7"/>
  <c r="D10" i="7"/>
  <c r="D17" i="7"/>
  <c r="D19" i="7"/>
  <c r="D26" i="7"/>
  <c r="D42" i="7"/>
  <c r="D46" i="7"/>
  <c r="D86" i="7"/>
  <c r="D88" i="7"/>
  <c r="D93" i="7"/>
  <c r="D94" i="7"/>
  <c r="C10" i="7"/>
  <c r="C17" i="7"/>
  <c r="C19" i="7"/>
  <c r="C26" i="7"/>
  <c r="C42" i="7"/>
  <c r="C46" i="7"/>
  <c r="C86" i="7"/>
  <c r="C88" i="7"/>
  <c r="C93" i="7"/>
  <c r="C94" i="7"/>
  <c r="F90" i="7"/>
  <c r="F91" i="7"/>
  <c r="E90" i="7"/>
  <c r="E91" i="7"/>
  <c r="D90" i="7"/>
  <c r="D91" i="7"/>
  <c r="C90" i="7"/>
  <c r="C91" i="7"/>
  <c r="B19" i="7"/>
  <c r="F8" i="4"/>
  <c r="F9" i="4"/>
  <c r="F10" i="4"/>
  <c r="F12" i="4"/>
  <c r="F13" i="4"/>
  <c r="F14" i="4"/>
  <c r="F15" i="4"/>
  <c r="F16" i="4"/>
  <c r="F17" i="4"/>
  <c r="F19" i="4"/>
  <c r="F25" i="4"/>
  <c r="F26" i="4"/>
  <c r="F44" i="4"/>
  <c r="F93" i="4"/>
  <c r="F94" i="4"/>
  <c r="E10" i="4"/>
  <c r="E17" i="4"/>
  <c r="E19" i="4"/>
  <c r="E26" i="4"/>
  <c r="E42" i="4"/>
  <c r="E46" i="4"/>
  <c r="E86" i="4"/>
  <c r="E88" i="4"/>
  <c r="E93" i="4"/>
  <c r="E94" i="4"/>
  <c r="D10" i="4"/>
  <c r="D17" i="4"/>
  <c r="D19" i="4"/>
  <c r="D26" i="4"/>
  <c r="D42" i="4"/>
  <c r="D46" i="4"/>
  <c r="D86" i="4"/>
  <c r="D88" i="4"/>
  <c r="D93" i="4"/>
  <c r="D94" i="4"/>
  <c r="C10" i="4"/>
  <c r="C17" i="4"/>
  <c r="C19" i="4"/>
  <c r="C26" i="4"/>
  <c r="C42" i="4"/>
  <c r="C46" i="4"/>
  <c r="C86" i="4"/>
  <c r="C88" i="4"/>
  <c r="C93" i="4"/>
  <c r="C94" i="4"/>
  <c r="F90" i="4"/>
  <c r="E90" i="4"/>
  <c r="E91" i="4"/>
  <c r="D90" i="4"/>
  <c r="D91" i="4"/>
  <c r="C90" i="4"/>
  <c r="C91" i="4"/>
  <c r="B19" i="4"/>
  <c r="F9" i="3"/>
  <c r="F12" i="3"/>
  <c r="F13" i="3"/>
  <c r="F19" i="3"/>
  <c r="F25" i="3"/>
  <c r="F26" i="3"/>
  <c r="F93" i="3"/>
  <c r="F94" i="3"/>
  <c r="E10" i="3"/>
  <c r="E17" i="3"/>
  <c r="E19" i="3"/>
  <c r="E26" i="3"/>
  <c r="E42" i="3"/>
  <c r="E46" i="3"/>
  <c r="E86" i="3"/>
  <c r="E88" i="3"/>
  <c r="E93" i="3"/>
  <c r="E94" i="3"/>
  <c r="D10" i="3"/>
  <c r="D17" i="3"/>
  <c r="D19" i="3"/>
  <c r="D26" i="3"/>
  <c r="D42" i="3"/>
  <c r="D46" i="3"/>
  <c r="D86" i="3"/>
  <c r="D88" i="3"/>
  <c r="D93" i="3"/>
  <c r="D94" i="3"/>
  <c r="C10" i="3"/>
  <c r="C17" i="3"/>
  <c r="C19" i="3"/>
  <c r="C26" i="3"/>
  <c r="C42" i="3"/>
  <c r="C46" i="3"/>
  <c r="C86" i="3"/>
  <c r="C88" i="3"/>
  <c r="C93" i="3"/>
  <c r="C94" i="3"/>
  <c r="F90" i="3"/>
  <c r="F91" i="3"/>
  <c r="E90" i="3"/>
  <c r="E91" i="3"/>
  <c r="D90" i="3"/>
  <c r="D91" i="3"/>
  <c r="C90" i="3"/>
  <c r="C91" i="3"/>
  <c r="B19" i="3"/>
  <c r="F9" i="2"/>
  <c r="F12" i="2"/>
  <c r="F13" i="2"/>
  <c r="F16" i="2"/>
  <c r="F19" i="2"/>
  <c r="F93" i="2"/>
  <c r="F94" i="2"/>
  <c r="E10" i="2"/>
  <c r="E17" i="2"/>
  <c r="E19" i="2"/>
  <c r="E26" i="2"/>
  <c r="E42" i="2"/>
  <c r="E46" i="2"/>
  <c r="E86" i="2"/>
  <c r="E88" i="2"/>
  <c r="E93" i="2"/>
  <c r="E94" i="2"/>
  <c r="D10" i="2"/>
  <c r="D17" i="2"/>
  <c r="D19" i="2"/>
  <c r="D26" i="2"/>
  <c r="D42" i="2"/>
  <c r="D46" i="2"/>
  <c r="D86" i="2"/>
  <c r="D88" i="2"/>
  <c r="D93" i="2"/>
  <c r="D94" i="2"/>
  <c r="C10" i="2"/>
  <c r="C17" i="2"/>
  <c r="C19" i="2"/>
  <c r="C26" i="2"/>
  <c r="C93" i="2"/>
  <c r="C94" i="2"/>
  <c r="F90" i="2"/>
  <c r="F91" i="2"/>
  <c r="E90" i="2"/>
  <c r="E91" i="2"/>
  <c r="D90" i="2"/>
  <c r="D91" i="2"/>
  <c r="C90" i="2"/>
  <c r="C91" i="2"/>
  <c r="B19" i="2"/>
</calcChain>
</file>

<file path=xl/sharedStrings.xml><?xml version="1.0" encoding="utf-8"?>
<sst xmlns="http://schemas.openxmlformats.org/spreadsheetml/2006/main" count="357" uniqueCount="125">
  <si>
    <t>Core Facility:</t>
  </si>
  <si>
    <t>Individual Core User</t>
  </si>
  <si>
    <t xml:space="preserve">Principal Investigator </t>
  </si>
  <si>
    <t>Department</t>
  </si>
  <si>
    <t>College/School</t>
  </si>
  <si>
    <t>Summary:</t>
  </si>
  <si>
    <t>Total Number of Colleges/Schools:</t>
  </si>
  <si>
    <t>Total Number of Users:</t>
  </si>
  <si>
    <t>Total Number of PI:</t>
  </si>
  <si>
    <t>Total Number of Departments Served:</t>
  </si>
  <si>
    <t>Facility Clients Information</t>
  </si>
  <si>
    <t>[Core Facility Name]</t>
  </si>
  <si>
    <t>Funding Source #1 (i.e. Base Budget)</t>
  </si>
  <si>
    <t>Funding Source #2 (I.e. recharge revenue)</t>
  </si>
  <si>
    <t>Funding Source #3 (I.e.  Dept Support)</t>
  </si>
  <si>
    <t>TOTAL
xxx Facility</t>
  </si>
  <si>
    <r>
      <t>SOURCES OF FUNDS</t>
    </r>
    <r>
      <rPr>
        <sz val="10"/>
        <color theme="5"/>
        <rFont val="Calibri"/>
        <family val="2"/>
        <scheme val="minor"/>
      </rPr>
      <t/>
    </r>
  </si>
  <si>
    <t>Aux &amp; Svc Ent &amp; Other Fds Bal To Reserve</t>
  </si>
  <si>
    <t>Carry Forward</t>
  </si>
  <si>
    <t>Funding Source #1 (i.e. July 1 Base Budget)</t>
  </si>
  <si>
    <t>Current Year Adjustments</t>
  </si>
  <si>
    <t>Funding Source #2 (i.e. External Income)</t>
  </si>
  <si>
    <t>Funding Source #2 (i.e. Internal Recharges)</t>
  </si>
  <si>
    <t>Funding Source #3 (i.e. Dept Support)</t>
  </si>
  <si>
    <r>
      <t>USES OF FUNDS</t>
    </r>
    <r>
      <rPr>
        <i/>
        <sz val="10"/>
        <color theme="1"/>
        <rFont val="Calibri"/>
        <family val="2"/>
        <scheme val="minor"/>
      </rPr>
      <t/>
    </r>
  </si>
  <si>
    <r>
      <t xml:space="preserve">Academic Salaries </t>
    </r>
    <r>
      <rPr>
        <sz val="9"/>
        <color theme="1"/>
        <rFont val="Calibri"/>
        <family val="2"/>
        <scheme val="minor"/>
      </rPr>
      <t>(ACAD, SUBX, SB01)</t>
    </r>
  </si>
  <si>
    <t>ADMINISTRATIVE STIPEND</t>
  </si>
  <si>
    <t>TOTAL - Academic Salaries</t>
  </si>
  <si>
    <r>
      <t xml:space="preserve">Staff &amp; Other Salaries </t>
    </r>
    <r>
      <rPr>
        <sz val="9"/>
        <color theme="1"/>
        <rFont val="Calibri"/>
        <family val="2"/>
        <scheme val="minor"/>
      </rPr>
      <t>(SUBS, SUBG, STFO, STFB, ACGA)</t>
    </r>
  </si>
  <si>
    <t>SPECIALIST (FUNCTIONAL AREA)</t>
  </si>
  <si>
    <t>ENGINEER, DEVELOPMENT, ASSOC</t>
  </si>
  <si>
    <t>PROGRAMMER III</t>
  </si>
  <si>
    <t>ENGINEER, DEVELOPMENT, ASST</t>
  </si>
  <si>
    <t>ASSOC DEV ENG - SUPERVISOR</t>
  </si>
  <si>
    <t>COMPUTER RESOURCE SPEC. II</t>
  </si>
  <si>
    <t>TECHNICIAN, DEVELOPMENT, III</t>
  </si>
  <si>
    <t>PROGRAMMER VII - SUPV</t>
  </si>
  <si>
    <t>SRA IV - SUPERVISOR</t>
  </si>
  <si>
    <t>MANAGER (FUNCTIONAL AREA)</t>
  </si>
  <si>
    <t>TOTAL - Staff &amp; Other Salaries</t>
  </si>
  <si>
    <r>
      <t xml:space="preserve">Employee Benefits </t>
    </r>
    <r>
      <rPr>
        <sz val="9"/>
        <color theme="1"/>
        <rFont val="Calibri"/>
        <family val="2"/>
        <scheme val="minor"/>
      </rPr>
      <t>(SUB6, SB28)</t>
    </r>
  </si>
  <si>
    <t>TOTAL PERSONNEL EXPENSE</t>
  </si>
  <si>
    <r>
      <t xml:space="preserve">Equipment </t>
    </r>
    <r>
      <rPr>
        <sz val="9"/>
        <color theme="1"/>
        <rFont val="Calibri"/>
        <family val="2"/>
        <scheme val="minor"/>
      </rPr>
      <t>(SUB4)</t>
    </r>
  </si>
  <si>
    <r>
      <t xml:space="preserve">Travel </t>
    </r>
    <r>
      <rPr>
        <sz val="9"/>
        <color theme="1"/>
        <rFont val="Calibri"/>
        <family val="2"/>
        <scheme val="minor"/>
      </rPr>
      <t>(SUB5)</t>
    </r>
  </si>
  <si>
    <r>
      <t xml:space="preserve">Supplies &amp; Expense </t>
    </r>
    <r>
      <rPr>
        <sz val="9"/>
        <color theme="1"/>
        <rFont val="Calibri"/>
        <family val="2"/>
        <scheme val="minor"/>
      </rPr>
      <t>(SUB3)</t>
    </r>
  </si>
  <si>
    <t>Capital Lease - Equipment &gt;=$100K</t>
  </si>
  <si>
    <t>Computer Software</t>
  </si>
  <si>
    <t>Computer Software Maintenance</t>
  </si>
  <si>
    <t>Computers, IT Supplies &amp; Accessories</t>
  </si>
  <si>
    <t>Entertainment</t>
  </si>
  <si>
    <t>Equipment Maintenance Contracts</t>
  </si>
  <si>
    <t>Equipment Rental</t>
  </si>
  <si>
    <t>External Purchased Services</t>
  </si>
  <si>
    <t>Fleet Services &amp; Other Transporation</t>
  </si>
  <si>
    <t>Freight</t>
  </si>
  <si>
    <t>GAEL</t>
  </si>
  <si>
    <t>General Office Supplies</t>
  </si>
  <si>
    <t>Laboratory Supplies</t>
  </si>
  <si>
    <t>Mailing/Postage</t>
  </si>
  <si>
    <t>Materials, Parts, Accessories</t>
  </si>
  <si>
    <t>Medical Supplies</t>
  </si>
  <si>
    <t>Minor Equip Btwn $200 &amp; $1499</t>
  </si>
  <si>
    <t>Minor Equip Btwn $1500 &amp; $4999</t>
  </si>
  <si>
    <t>Non Hazardous Chemicals</t>
  </si>
  <si>
    <t>Overdraft/Disallowance: Subject To Indr</t>
  </si>
  <si>
    <t>Plant Services,  Non-Capital</t>
  </si>
  <si>
    <t>Purchasing Card Billing</t>
  </si>
  <si>
    <t>Repairs &amp; Maintenance</t>
  </si>
  <si>
    <t>Reprographics Services/Recharges</t>
  </si>
  <si>
    <t>Supplies And Expenditures</t>
  </si>
  <si>
    <t>Telephone &amp; Communications Expense</t>
  </si>
  <si>
    <t>Temporary Employment Pool</t>
  </si>
  <si>
    <t>UCOP Assessment Fee</t>
  </si>
  <si>
    <t>Utilities</t>
  </si>
  <si>
    <t>Other Misc Supplies &amp; Expenses</t>
  </si>
  <si>
    <t>Scholarships &amp; Fellowships</t>
  </si>
  <si>
    <t>Depreciation</t>
  </si>
  <si>
    <t>TOTAL OTHER EXPENSE</t>
  </si>
  <si>
    <t>TOTAL OPERATING EXPENSE</t>
  </si>
  <si>
    <t>ENDING ACCUMULATED BALANCE - SURPLUS/(LOSS)</t>
  </si>
  <si>
    <t xml:space="preserve">If some of the personnel costs are paid by grants, you would want to include that as a funding source.  </t>
  </si>
  <si>
    <t>As a planning tool, it identifies future sources of risk, for example if the grant is not renewed or if departmental funding is projected to decrease.</t>
  </si>
  <si>
    <t>Add more funding columns and funding rows as appropriate.</t>
  </si>
  <si>
    <t>NOTES:</t>
  </si>
  <si>
    <t>Provide user information for the past 3 years</t>
  </si>
  <si>
    <t>Budget Summary (please copy/paste to section F of your application)</t>
  </si>
  <si>
    <t>FY 2013-14</t>
  </si>
  <si>
    <t>FY 2014-15</t>
  </si>
  <si>
    <t>FY 2015-16</t>
  </si>
  <si>
    <t>Projection FY 2016-17</t>
  </si>
  <si>
    <t>Accumulated Balance July 1, 2014</t>
  </si>
  <si>
    <t>FY 2014-15 NET OPERATING SURPLUS/(LOSS)</t>
  </si>
  <si>
    <t>FY 2015 - 16 STATEMENT OF OPERATIONS - PROJECTIONS</t>
  </si>
  <si>
    <t>Accumulated Balance July 1, 2015</t>
  </si>
  <si>
    <t>FY 2015-16 NET OPERATING SURPLUS/(LOSS)</t>
  </si>
  <si>
    <t>FY 2015-16 Sources of Funds</t>
  </si>
  <si>
    <t>FY 2014-15 Sources of Funds</t>
  </si>
  <si>
    <t>Accumulated Balance July 1, 2013</t>
  </si>
  <si>
    <t>FY 2013 - 14 STATEMENT OF OPERATIONS</t>
  </si>
  <si>
    <t>FY 2013-14 Sources of Funds</t>
  </si>
  <si>
    <t>FY 2013-14 NET OPERATING SURPLUS/(LOSS)</t>
  </si>
  <si>
    <t>FY 2014 - 15 STATEMENT OF OPERATIONS</t>
  </si>
  <si>
    <t>FY 2016 - 17 STATEMENT OF OPERATIONS - PROJECTIONS</t>
  </si>
  <si>
    <t>Accumulated Balance July 1, 2016</t>
  </si>
  <si>
    <t>FY 2016-17 Sources of Funds</t>
  </si>
  <si>
    <t>FY 2016-17 NET OPERATING SURPLUS/(LOSS)</t>
  </si>
  <si>
    <t>FY Sources of Funds</t>
  </si>
  <si>
    <t>Cumulative Sources of Funds</t>
  </si>
  <si>
    <t>FY % of funds from user fees</t>
  </si>
  <si>
    <t>Cumulative Operating Surplus/(Loss)</t>
  </si>
  <si>
    <t>FY Total funds from user fees</t>
  </si>
  <si>
    <t>FY Surplus/deficit to Op Exp Ratio</t>
  </si>
  <si>
    <t>Cumulative Surplus/deficit to Op Exp Ratio</t>
  </si>
  <si>
    <t>FY Operating Expense</t>
  </si>
  <si>
    <t>FY Operating Surplus/(Loss)</t>
  </si>
  <si>
    <t>SURPLUS/DEFICIT RATIO</t>
  </si>
  <si>
    <t xml:space="preserve">INSTRUCTIONS:  </t>
  </si>
  <si>
    <t xml:space="preserve">This template contains some example data.  </t>
  </si>
  <si>
    <t>For FY15-16 and FY16-17 projections, provide your "best guess" considering any upcoming changes to the facility.</t>
  </si>
  <si>
    <t>Assume 3% increase in salary for FY16-17 projections</t>
  </si>
  <si>
    <t>The objective is to identify ALL sources of funding and ALL expenses for the operation.  If the department supports some personnel costs, please include both the expense and the funding source.</t>
  </si>
  <si>
    <t>Basic Information and Instructions for Financial Templates</t>
  </si>
  <si>
    <t>The table on tab F&amp;U Summary will automatically populate.  The copy and paste that to the Campus Research Core Facility application.</t>
  </si>
  <si>
    <t>Submit the complete Excel spreadsheet with the application.</t>
  </si>
  <si>
    <t>Please use existing KFS data to populate the FY13-14, FY14-15 and FY15-16 actuals to date (Decision Support reports FIS1, FIS256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</si>
</sst>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quot;$&quot;* #,##0.00_-;_-&quot;$&quot;* &quot;-&quot;??_-;_-@_-"/>
    <numFmt numFmtId="164" formatCode="&quot;$&quot;#,##0_);[Red]\(&quot;$&quot;#,##0\)"/>
    <numFmt numFmtId="165" formatCode="&quot;$&quot;#,##0.00_);[Red]\(&quot;$&quot;#,##0.00\)"/>
    <numFmt numFmtId="166" formatCode="0.00%;[Red]\(0.00%\)"/>
    <numFmt numFmtId="167" formatCode="0.00%;\(0.00%\)"/>
    <numFmt numFmtId="168" formatCode="_(&quot;$&quot;* #,##0_);_(&quot;$&quot;* \(#,##0\);_(&quot;$&quot;* &quot;-&quot;??_);_(@_)"/>
  </numFmts>
  <fonts count="25" x14ac:knownFonts="1">
    <font>
      <sz val="12"/>
      <color theme="1"/>
      <name val="Calibri"/>
      <family val="2"/>
      <scheme val="minor"/>
    </font>
    <font>
      <sz val="12"/>
      <color theme="1"/>
      <name val="Calibri"/>
      <family val="2"/>
      <scheme val="minor"/>
    </font>
    <font>
      <b/>
      <sz val="12"/>
      <color theme="1"/>
      <name val="Calibri"/>
      <family val="2"/>
      <scheme val="minor"/>
    </font>
    <font>
      <b/>
      <sz val="18"/>
      <color theme="1"/>
      <name val="Calibri"/>
      <scheme val="minor"/>
    </font>
    <font>
      <sz val="16"/>
      <color theme="1"/>
      <name val="Calibri"/>
      <scheme val="minor"/>
    </font>
    <font>
      <u/>
      <sz val="12"/>
      <color theme="1"/>
      <name val="Calibri"/>
      <scheme val="minor"/>
    </font>
    <font>
      <sz val="10"/>
      <name val="Arial"/>
      <family val="2"/>
    </font>
    <font>
      <b/>
      <sz val="18"/>
      <name val="Calibri"/>
      <family val="2"/>
    </font>
    <font>
      <sz val="11"/>
      <color theme="1"/>
      <name val="Calibri"/>
      <family val="2"/>
      <scheme val="minor"/>
    </font>
    <font>
      <sz val="9"/>
      <color theme="1"/>
      <name val="Calibri"/>
      <family val="2"/>
      <scheme val="minor"/>
    </font>
    <font>
      <b/>
      <sz val="14"/>
      <color theme="5"/>
      <name val="Calibri"/>
      <family val="2"/>
    </font>
    <font>
      <b/>
      <sz val="11"/>
      <color rgb="FF0070C0"/>
      <name val="Calibri"/>
      <family val="2"/>
      <scheme val="minor"/>
    </font>
    <font>
      <b/>
      <sz val="9"/>
      <color theme="1"/>
      <name val="Calibri"/>
      <family val="2"/>
      <scheme val="minor"/>
    </font>
    <font>
      <b/>
      <sz val="9"/>
      <color theme="0"/>
      <name val="Calibri"/>
      <family val="2"/>
      <scheme val="minor"/>
    </font>
    <font>
      <b/>
      <u/>
      <sz val="11"/>
      <color theme="1"/>
      <name val="Calibri"/>
      <family val="2"/>
      <scheme val="minor"/>
    </font>
    <font>
      <sz val="10"/>
      <color theme="5"/>
      <name val="Calibri"/>
      <family val="2"/>
      <scheme val="minor"/>
    </font>
    <font>
      <b/>
      <u/>
      <sz val="9"/>
      <color theme="1"/>
      <name val="Calibri"/>
      <family val="2"/>
      <scheme val="minor"/>
    </font>
    <font>
      <i/>
      <sz val="10"/>
      <color theme="1"/>
      <name val="Calibri"/>
      <family val="2"/>
      <scheme val="minor"/>
    </font>
    <font>
      <u/>
      <sz val="12"/>
      <color theme="10"/>
      <name val="Calibri"/>
      <family val="2"/>
      <scheme val="minor"/>
    </font>
    <font>
      <u/>
      <sz val="12"/>
      <color theme="11"/>
      <name val="Calibri"/>
      <family val="2"/>
      <scheme val="minor"/>
    </font>
    <font>
      <sz val="10"/>
      <color theme="1"/>
      <name val="Calibri"/>
      <scheme val="minor"/>
    </font>
    <font>
      <b/>
      <sz val="10"/>
      <color theme="0"/>
      <name val="Calibri"/>
      <scheme val="minor"/>
    </font>
    <font>
      <sz val="8"/>
      <name val="Calibri"/>
      <family val="2"/>
      <scheme val="minor"/>
    </font>
    <font>
      <sz val="9"/>
      <name val="Calibri"/>
      <scheme val="minor"/>
    </font>
    <font>
      <i/>
      <sz val="11"/>
      <color theme="1"/>
      <name val="Calibri"/>
      <scheme val="minor"/>
    </font>
  </fonts>
  <fills count="9">
    <fill>
      <patternFill patternType="none"/>
    </fill>
    <fill>
      <patternFill patternType="gray125"/>
    </fill>
    <fill>
      <patternFill patternType="solid">
        <fgColor theme="3"/>
        <bgColor indexed="64"/>
      </patternFill>
    </fill>
    <fill>
      <patternFill patternType="solid">
        <fgColor theme="0" tint="-0.14999847407452621"/>
        <bgColor indexed="64"/>
      </patternFill>
    </fill>
    <fill>
      <patternFill patternType="solid">
        <fgColor rgb="FFFFFF99"/>
        <bgColor indexed="64"/>
      </patternFill>
    </fill>
    <fill>
      <patternFill patternType="solid">
        <fgColor rgb="FF92D050"/>
        <bgColor indexed="64"/>
      </patternFill>
    </fill>
    <fill>
      <patternFill patternType="solid">
        <fgColor theme="0" tint="-0.249977111117893"/>
        <bgColor indexed="64"/>
      </patternFill>
    </fill>
    <fill>
      <patternFill patternType="solid">
        <fgColor rgb="FFCCFFCC"/>
        <bgColor indexed="64"/>
      </patternFill>
    </fill>
    <fill>
      <patternFill patternType="solid">
        <fgColor rgb="FFFFFF00"/>
        <bgColor indexed="64"/>
      </patternFill>
    </fill>
  </fills>
  <borders count="15">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theme="1" tint="0.499984740745262"/>
      </top>
      <bottom style="thin">
        <color theme="1" tint="0.499984740745262"/>
      </bottom>
      <diagonal/>
    </border>
    <border>
      <left/>
      <right/>
      <top style="thin">
        <color theme="1" tint="0.499984740745262"/>
      </top>
      <bottom/>
      <diagonal/>
    </border>
    <border>
      <left/>
      <right/>
      <top style="medium">
        <color theme="1"/>
      </top>
      <bottom style="thin">
        <color theme="1" tint="0.499984740745262"/>
      </bottom>
      <diagonal/>
    </border>
    <border>
      <left/>
      <right/>
      <top/>
      <bottom style="thin">
        <color theme="1" tint="0.499984740745262"/>
      </bottom>
      <diagonal/>
    </border>
    <border>
      <left/>
      <right/>
      <top style="medium">
        <color theme="1"/>
      </top>
      <bottom style="medium">
        <color theme="1"/>
      </bottom>
      <diagonal/>
    </border>
    <border>
      <left style="thin">
        <color auto="1"/>
      </left>
      <right style="thin">
        <color auto="1"/>
      </right>
      <top style="thin">
        <color theme="1" tint="0.499984740745262"/>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theme="1" tint="0.499984740745262"/>
      </bottom>
      <diagonal/>
    </border>
  </borders>
  <cellStyleXfs count="72">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cellStyleXfs>
  <cellXfs count="93">
    <xf numFmtId="0" fontId="0" fillId="0" borderId="0" xfId="0"/>
    <xf numFmtId="0" fontId="3" fillId="0" borderId="0" xfId="0" applyFont="1"/>
    <xf numFmtId="0" fontId="4" fillId="0" borderId="0" xfId="0" applyFont="1"/>
    <xf numFmtId="0" fontId="5" fillId="0" borderId="0" xfId="0" applyFont="1"/>
    <xf numFmtId="0" fontId="0" fillId="0" borderId="0" xfId="0" applyFont="1"/>
    <xf numFmtId="0" fontId="0" fillId="0" borderId="1" xfId="0" applyBorder="1"/>
    <xf numFmtId="0" fontId="0" fillId="0" borderId="2" xfId="0" applyBorder="1"/>
    <xf numFmtId="0" fontId="0" fillId="0" borderId="4" xfId="0" applyBorder="1"/>
    <xf numFmtId="0" fontId="0" fillId="0" borderId="6" xfId="0" applyBorder="1"/>
    <xf numFmtId="0" fontId="0" fillId="0" borderId="3" xfId="0" applyFont="1" applyBorder="1" applyAlignment="1">
      <alignment horizontal="right"/>
    </xf>
    <xf numFmtId="0" fontId="0" fillId="0" borderId="3" xfId="0" applyBorder="1" applyAlignment="1">
      <alignment horizontal="right"/>
    </xf>
    <xf numFmtId="0" fontId="0" fillId="0" borderId="5" xfId="0" applyBorder="1" applyAlignment="1">
      <alignment horizontal="right"/>
    </xf>
    <xf numFmtId="0" fontId="7" fillId="0" borderId="0" xfId="3" applyNumberFormat="1" applyFont="1" applyAlignment="1">
      <alignment horizontal="left"/>
    </xf>
    <xf numFmtId="164" fontId="9" fillId="0" borderId="0" xfId="1" applyNumberFormat="1" applyFont="1"/>
    <xf numFmtId="0" fontId="9" fillId="0" borderId="0" xfId="0" applyFont="1"/>
    <xf numFmtId="0" fontId="10" fillId="0" borderId="0" xfId="3" applyNumberFormat="1" applyFont="1" applyAlignment="1"/>
    <xf numFmtId="0" fontId="8" fillId="0" borderId="0" xfId="0" applyFont="1"/>
    <xf numFmtId="164" fontId="8" fillId="0" borderId="0" xfId="1" applyNumberFormat="1" applyFont="1"/>
    <xf numFmtId="0" fontId="11" fillId="0" borderId="0" xfId="0" applyFont="1"/>
    <xf numFmtId="0" fontId="12" fillId="0" borderId="0" xfId="0" applyFont="1" applyAlignment="1">
      <alignment horizontal="center" vertical="center" wrapText="1"/>
    </xf>
    <xf numFmtId="164" fontId="9" fillId="0" borderId="0" xfId="1" applyNumberFormat="1" applyFont="1" applyAlignment="1">
      <alignment horizontal="center" vertical="center" wrapText="1"/>
    </xf>
    <xf numFmtId="164" fontId="13" fillId="2" borderId="0" xfId="1" applyNumberFormat="1" applyFont="1" applyFill="1" applyAlignment="1">
      <alignment horizontal="center" wrapText="1"/>
    </xf>
    <xf numFmtId="0" fontId="9" fillId="0" borderId="7" xfId="0" applyFont="1" applyBorder="1" applyAlignment="1">
      <alignment horizontal="left"/>
    </xf>
    <xf numFmtId="164" fontId="14" fillId="0" borderId="7" xfId="1" applyNumberFormat="1" applyFont="1" applyBorder="1"/>
    <xf numFmtId="164" fontId="0" fillId="0" borderId="7" xfId="1" applyNumberFormat="1" applyFont="1" applyBorder="1"/>
    <xf numFmtId="0" fontId="0" fillId="0" borderId="7" xfId="0" applyFont="1" applyBorder="1"/>
    <xf numFmtId="164" fontId="16" fillId="0" borderId="7" xfId="1" applyNumberFormat="1" applyFont="1" applyBorder="1"/>
    <xf numFmtId="164" fontId="9" fillId="0" borderId="7" xfId="1" applyNumberFormat="1" applyFont="1" applyBorder="1"/>
    <xf numFmtId="0" fontId="9" fillId="0" borderId="7" xfId="0" applyFont="1" applyBorder="1"/>
    <xf numFmtId="164" fontId="9" fillId="0" borderId="7" xfId="0" applyNumberFormat="1" applyFont="1" applyBorder="1"/>
    <xf numFmtId="164" fontId="9" fillId="0" borderId="8" xfId="0" applyNumberFormat="1" applyFont="1" applyBorder="1"/>
    <xf numFmtId="164" fontId="9" fillId="0" borderId="8" xfId="1" applyNumberFormat="1" applyFont="1" applyBorder="1"/>
    <xf numFmtId="164" fontId="12" fillId="3" borderId="7" xfId="1" applyNumberFormat="1" applyFont="1" applyFill="1" applyBorder="1" applyAlignment="1">
      <alignment horizontal="right"/>
    </xf>
    <xf numFmtId="164" fontId="12" fillId="3" borderId="9" xfId="0" applyNumberFormat="1" applyFont="1" applyFill="1" applyBorder="1"/>
    <xf numFmtId="164" fontId="9" fillId="0" borderId="10" xfId="0" applyNumberFormat="1" applyFont="1" applyBorder="1"/>
    <xf numFmtId="164" fontId="9" fillId="0" borderId="10" xfId="1" applyNumberFormat="1" applyFont="1" applyBorder="1"/>
    <xf numFmtId="164" fontId="12" fillId="4" borderId="7" xfId="1" applyNumberFormat="1" applyFont="1" applyFill="1" applyBorder="1" applyAlignment="1">
      <alignment horizontal="right"/>
    </xf>
    <xf numFmtId="164" fontId="12" fillId="4" borderId="11" xfId="1" applyNumberFormat="1" applyFont="1" applyFill="1" applyBorder="1"/>
    <xf numFmtId="164" fontId="12" fillId="0" borderId="7" xfId="1" applyNumberFormat="1" applyFont="1" applyBorder="1"/>
    <xf numFmtId="164" fontId="9" fillId="0" borderId="7" xfId="1" applyNumberFormat="1" applyFont="1" applyBorder="1" applyAlignment="1">
      <alignment horizontal="left" indent="2"/>
    </xf>
    <xf numFmtId="164" fontId="12" fillId="0" borderId="0" xfId="1" applyNumberFormat="1" applyFont="1"/>
    <xf numFmtId="164" fontId="12" fillId="0" borderId="7" xfId="0" applyNumberFormat="1" applyFont="1" applyBorder="1"/>
    <xf numFmtId="164" fontId="9" fillId="0" borderId="0" xfId="1" applyNumberFormat="1" applyFont="1" applyBorder="1"/>
    <xf numFmtId="164" fontId="9" fillId="0" borderId="0" xfId="0" applyNumberFormat="1" applyFont="1" applyBorder="1"/>
    <xf numFmtId="164" fontId="12" fillId="3" borderId="11" xfId="1" applyNumberFormat="1" applyFont="1" applyFill="1" applyBorder="1"/>
    <xf numFmtId="165" fontId="12" fillId="0" borderId="7" xfId="1" applyNumberFormat="1" applyFont="1" applyBorder="1"/>
    <xf numFmtId="164" fontId="12" fillId="0" borderId="7" xfId="1" applyNumberFormat="1" applyFont="1" applyBorder="1" applyAlignment="1"/>
    <xf numFmtId="164" fontId="12" fillId="0" borderId="11" xfId="1" applyNumberFormat="1" applyFont="1" applyBorder="1"/>
    <xf numFmtId="0" fontId="9" fillId="0" borderId="8" xfId="0" applyFont="1" applyBorder="1"/>
    <xf numFmtId="164" fontId="12" fillId="5" borderId="7" xfId="1" applyNumberFormat="1" applyFont="1" applyFill="1" applyBorder="1" applyAlignment="1">
      <alignment horizontal="right"/>
    </xf>
    <xf numFmtId="164" fontId="12" fillId="5" borderId="7" xfId="1" applyNumberFormat="1" applyFont="1" applyFill="1" applyBorder="1"/>
    <xf numFmtId="164" fontId="12" fillId="5" borderId="0" xfId="1" applyNumberFormat="1" applyFont="1" applyFill="1" applyBorder="1" applyAlignment="1">
      <alignment horizontal="right"/>
    </xf>
    <xf numFmtId="166" fontId="12" fillId="5" borderId="7" xfId="2" applyNumberFormat="1" applyFont="1" applyFill="1" applyBorder="1"/>
    <xf numFmtId="166" fontId="12" fillId="5" borderId="7" xfId="2" applyNumberFormat="1" applyFont="1" applyFill="1" applyBorder="1" applyAlignment="1">
      <alignment horizontal="right"/>
    </xf>
    <xf numFmtId="164" fontId="12" fillId="0" borderId="0" xfId="1" applyNumberFormat="1" applyFont="1" applyAlignment="1">
      <alignment horizontal="right"/>
    </xf>
    <xf numFmtId="167" fontId="9" fillId="0" borderId="0" xfId="2" applyNumberFormat="1" applyFont="1" applyAlignment="1">
      <alignment horizontal="right"/>
    </xf>
    <xf numFmtId="168" fontId="9" fillId="0" borderId="0" xfId="1" applyNumberFormat="1" applyFont="1"/>
    <xf numFmtId="0" fontId="2" fillId="0" borderId="0" xfId="0" applyFont="1"/>
    <xf numFmtId="164" fontId="20" fillId="0" borderId="0" xfId="1" applyNumberFormat="1" applyFont="1" applyAlignment="1">
      <alignment horizontal="center" vertical="center" wrapText="1"/>
    </xf>
    <xf numFmtId="0" fontId="20" fillId="0" borderId="0" xfId="0" applyFont="1"/>
    <xf numFmtId="164" fontId="21" fillId="2" borderId="0" xfId="1" applyNumberFormat="1" applyFont="1" applyFill="1" applyAlignment="1">
      <alignment horizontal="center" vertical="center" wrapText="1"/>
    </xf>
    <xf numFmtId="164" fontId="23" fillId="0" borderId="7" xfId="0" applyNumberFormat="1" applyFont="1" applyBorder="1"/>
    <xf numFmtId="164" fontId="14" fillId="0" borderId="12" xfId="1" applyNumberFormat="1" applyFont="1" applyBorder="1"/>
    <xf numFmtId="164" fontId="0" fillId="0" borderId="12" xfId="1" applyNumberFormat="1" applyFont="1" applyBorder="1"/>
    <xf numFmtId="0" fontId="0" fillId="0" borderId="12" xfId="0" applyFont="1" applyBorder="1"/>
    <xf numFmtId="164" fontId="8" fillId="0" borderId="13" xfId="1" applyNumberFormat="1" applyFont="1" applyBorder="1"/>
    <xf numFmtId="164" fontId="8" fillId="0" borderId="13" xfId="0" applyNumberFormat="1" applyFont="1" applyBorder="1"/>
    <xf numFmtId="0" fontId="8" fillId="0" borderId="13" xfId="0" applyFont="1" applyBorder="1"/>
    <xf numFmtId="0" fontId="24" fillId="7" borderId="13" xfId="0" applyFont="1" applyFill="1" applyBorder="1" applyAlignment="1">
      <alignment horizontal="right"/>
    </xf>
    <xf numFmtId="167" fontId="9" fillId="0" borderId="13" xfId="2" applyNumberFormat="1" applyFont="1" applyBorder="1" applyAlignment="1">
      <alignment horizontal="right"/>
    </xf>
    <xf numFmtId="0" fontId="8" fillId="6" borderId="13" xfId="0" applyFont="1" applyFill="1" applyBorder="1" applyAlignment="1">
      <alignment horizontal="right"/>
    </xf>
    <xf numFmtId="164" fontId="8" fillId="6" borderId="13" xfId="0" applyNumberFormat="1" applyFont="1" applyFill="1" applyBorder="1"/>
    <xf numFmtId="0" fontId="24" fillId="6" borderId="13" xfId="0" applyFont="1" applyFill="1" applyBorder="1" applyAlignment="1">
      <alignment horizontal="right"/>
    </xf>
    <xf numFmtId="9" fontId="24" fillId="6" borderId="13" xfId="0" applyNumberFormat="1" applyFont="1" applyFill="1" applyBorder="1"/>
    <xf numFmtId="0" fontId="0" fillId="0" borderId="14" xfId="0" applyBorder="1"/>
    <xf numFmtId="164" fontId="8" fillId="3" borderId="13" xfId="1" applyNumberFormat="1" applyFont="1" applyFill="1" applyBorder="1" applyAlignment="1">
      <alignment horizontal="right"/>
    </xf>
    <xf numFmtId="164" fontId="8" fillId="3" borderId="13" xfId="0" applyNumberFormat="1" applyFont="1" applyFill="1" applyBorder="1"/>
    <xf numFmtId="164" fontId="8" fillId="7" borderId="13" xfId="1" applyNumberFormat="1" applyFont="1" applyFill="1" applyBorder="1" applyAlignment="1">
      <alignment horizontal="right"/>
    </xf>
    <xf numFmtId="164" fontId="8" fillId="7" borderId="13" xfId="0" applyNumberFormat="1" applyFont="1" applyFill="1" applyBorder="1"/>
    <xf numFmtId="164" fontId="8" fillId="6" borderId="13" xfId="1" applyNumberFormat="1" applyFont="1" applyFill="1" applyBorder="1" applyAlignment="1">
      <alignment horizontal="right"/>
    </xf>
    <xf numFmtId="164" fontId="8" fillId="6" borderId="13" xfId="1" applyNumberFormat="1" applyFont="1" applyFill="1" applyBorder="1"/>
    <xf numFmtId="164" fontId="8" fillId="7" borderId="13" xfId="1" applyNumberFormat="1" applyFont="1" applyFill="1" applyBorder="1"/>
    <xf numFmtId="164" fontId="8" fillId="8" borderId="13" xfId="1" applyNumberFormat="1" applyFont="1" applyFill="1" applyBorder="1" applyAlignment="1">
      <alignment horizontal="right"/>
    </xf>
    <xf numFmtId="9" fontId="8" fillId="8" borderId="13" xfId="2" applyFont="1" applyFill="1" applyBorder="1"/>
    <xf numFmtId="164" fontId="8" fillId="0" borderId="13" xfId="1" applyNumberFormat="1" applyFont="1" applyBorder="1" applyAlignment="1"/>
    <xf numFmtId="166" fontId="24" fillId="7" borderId="13" xfId="2" applyNumberFormat="1" applyFont="1" applyFill="1" applyBorder="1"/>
    <xf numFmtId="164" fontId="9" fillId="0" borderId="13" xfId="1" applyNumberFormat="1" applyFont="1" applyBorder="1" applyAlignment="1">
      <alignment horizontal="right"/>
    </xf>
    <xf numFmtId="0" fontId="0" fillId="0" borderId="0" xfId="0" applyFont="1" applyFill="1" applyBorder="1" applyAlignment="1">
      <alignment horizontal="left"/>
    </xf>
    <xf numFmtId="0" fontId="0" fillId="0" borderId="0" xfId="0" applyFont="1" applyAlignment="1">
      <alignment wrapText="1"/>
    </xf>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0" fontId="2" fillId="0" borderId="0" xfId="0" applyFont="1" applyAlignment="1">
      <alignment horizontal="left"/>
    </xf>
  </cellXfs>
  <cellStyles count="72">
    <cellStyle name="Currency" xfId="1" builtinId="4"/>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Normal" xfId="0" builtinId="0"/>
    <cellStyle name="Normal 2 2" xfId="3"/>
    <cellStyle name="Percent" xfId="2" builtinId="5"/>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FY Operating Surplus</a:t>
            </a:r>
          </a:p>
        </c:rich>
      </c:tx>
      <c:layout/>
      <c:overlay val="0"/>
    </c:title>
    <c:autoTitleDeleted val="0"/>
    <c:plotArea>
      <c:layout/>
      <c:barChart>
        <c:barDir val="col"/>
        <c:grouping val="clustered"/>
        <c:varyColors val="0"/>
        <c:ser>
          <c:idx val="0"/>
          <c:order val="0"/>
          <c:tx>
            <c:v>Operating Surplus</c:v>
          </c:tx>
          <c:invertIfNegative val="0"/>
          <c:cat>
            <c:strRef>
              <c:f>'F&amp;U SUMMARY'!$B$5:$E$5</c:f>
              <c:strCache>
                <c:ptCount val="4"/>
                <c:pt idx="0">
                  <c:v>FY 2013-14</c:v>
                </c:pt>
                <c:pt idx="1">
                  <c:v>FY 2014-15</c:v>
                </c:pt>
                <c:pt idx="2">
                  <c:v>FY 2015-16</c:v>
                </c:pt>
                <c:pt idx="3">
                  <c:v>Projection FY 2016-17</c:v>
                </c:pt>
              </c:strCache>
            </c:strRef>
          </c:cat>
          <c:val>
            <c:numRef>
              <c:f>'F&amp;U SUMMARY'!$B$17:$E$17</c:f>
              <c:numCache>
                <c:formatCode>"$"#,##0_);[Red]\("$"#,##0\)</c:formatCode>
                <c:ptCount val="4"/>
                <c:pt idx="0">
                  <c:v>95812.04000000004</c:v>
                </c:pt>
                <c:pt idx="1">
                  <c:v>107161.0</c:v>
                </c:pt>
                <c:pt idx="2">
                  <c:v>24902.0</c:v>
                </c:pt>
                <c:pt idx="3">
                  <c:v>-1502.0</c:v>
                </c:pt>
              </c:numCache>
            </c:numRef>
          </c:val>
        </c:ser>
        <c:dLbls>
          <c:showLegendKey val="0"/>
          <c:showVal val="0"/>
          <c:showCatName val="0"/>
          <c:showSerName val="0"/>
          <c:showPercent val="0"/>
          <c:showBubbleSize val="0"/>
        </c:dLbls>
        <c:gapWidth val="150"/>
        <c:axId val="2068508376"/>
        <c:axId val="2068511384"/>
      </c:barChart>
      <c:catAx>
        <c:axId val="2068508376"/>
        <c:scaling>
          <c:orientation val="minMax"/>
        </c:scaling>
        <c:delete val="0"/>
        <c:axPos val="b"/>
        <c:majorTickMark val="out"/>
        <c:minorTickMark val="none"/>
        <c:tickLblPos val="nextTo"/>
        <c:crossAx val="2068511384"/>
        <c:crosses val="autoZero"/>
        <c:auto val="1"/>
        <c:lblAlgn val="ctr"/>
        <c:lblOffset val="100"/>
        <c:noMultiLvlLbl val="0"/>
      </c:catAx>
      <c:valAx>
        <c:axId val="2068511384"/>
        <c:scaling>
          <c:orientation val="minMax"/>
        </c:scaling>
        <c:delete val="0"/>
        <c:axPos val="l"/>
        <c:majorGridlines/>
        <c:numFmt formatCode="&quot;$&quot;#,##0_);[Red]\(&quot;$&quot;#,##0\)" sourceLinked="1"/>
        <c:majorTickMark val="out"/>
        <c:minorTickMark val="none"/>
        <c:tickLblPos val="nextTo"/>
        <c:crossAx val="2068508376"/>
        <c:crosses val="autoZero"/>
        <c:crossBetween val="between"/>
      </c:valAx>
    </c:plotArea>
    <c:plotVisOnly val="1"/>
    <c:dispBlanksAs val="gap"/>
    <c:showDLblsOverMax val="0"/>
  </c:chart>
  <c:printSettings>
    <c:headerFooter/>
    <c:pageMargins b="1.0" l="0.75" r="0.75" t="1.0"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97367</xdr:colOff>
      <xdr:row>22</xdr:row>
      <xdr:rowOff>27517</xdr:rowOff>
    </xdr:from>
    <xdr:to>
      <xdr:col>4</xdr:col>
      <xdr:colOff>427567</xdr:colOff>
      <xdr:row>40</xdr:row>
      <xdr:rowOff>127000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3366FF"/>
  </sheetPr>
  <dimension ref="A1:G11"/>
  <sheetViews>
    <sheetView workbookViewId="0">
      <selection activeCell="B8" sqref="B8"/>
    </sheetView>
  </sheetViews>
  <sheetFormatPr baseColWidth="10" defaultRowHeight="15" x14ac:dyDescent="0"/>
  <cols>
    <col min="1" max="1" width="24.33203125" customWidth="1"/>
    <col min="2" max="2" width="24" customWidth="1"/>
    <col min="3" max="3" width="11.1640625" bestFit="1" customWidth="1"/>
    <col min="4" max="4" width="13.33203125" bestFit="1" customWidth="1"/>
    <col min="6" max="6" width="32.5" customWidth="1"/>
  </cols>
  <sheetData>
    <row r="1" spans="1:7" ht="23">
      <c r="A1" s="1" t="s">
        <v>10</v>
      </c>
    </row>
    <row r="3" spans="1:7">
      <c r="A3" s="87" t="s">
        <v>116</v>
      </c>
    </row>
    <row r="4" spans="1:7">
      <c r="A4" s="87" t="s">
        <v>84</v>
      </c>
    </row>
    <row r="6" spans="1:7" ht="20">
      <c r="A6" s="2" t="s">
        <v>0</v>
      </c>
    </row>
    <row r="7" spans="1:7">
      <c r="F7" s="5" t="s">
        <v>5</v>
      </c>
      <c r="G7" s="6"/>
    </row>
    <row r="8" spans="1:7">
      <c r="A8" s="3" t="s">
        <v>1</v>
      </c>
      <c r="B8" s="3" t="s">
        <v>2</v>
      </c>
      <c r="C8" s="3" t="s">
        <v>3</v>
      </c>
      <c r="D8" s="3" t="s">
        <v>4</v>
      </c>
      <c r="F8" s="9" t="s">
        <v>7</v>
      </c>
      <c r="G8" s="7"/>
    </row>
    <row r="9" spans="1:7">
      <c r="F9" s="10" t="s">
        <v>8</v>
      </c>
      <c r="G9" s="7"/>
    </row>
    <row r="10" spans="1:7">
      <c r="F10" s="10" t="s">
        <v>9</v>
      </c>
      <c r="G10" s="7"/>
    </row>
    <row r="11" spans="1:7">
      <c r="F11" s="11" t="s">
        <v>6</v>
      </c>
      <c r="G11" s="8"/>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zoomScale="150" zoomScaleNormal="150" zoomScalePageLayoutView="150" workbookViewId="0">
      <selection activeCell="B15" sqref="B15"/>
    </sheetView>
  </sheetViews>
  <sheetFormatPr baseColWidth="10" defaultRowHeight="15" x14ac:dyDescent="0"/>
  <cols>
    <col min="1" max="1" width="10.83203125" style="91"/>
    <col min="2" max="2" width="118.6640625" style="89" bestFit="1" customWidth="1"/>
  </cols>
  <sheetData>
    <row r="1" spans="1:2">
      <c r="B1" s="92" t="s">
        <v>121</v>
      </c>
    </row>
    <row r="3" spans="1:2" ht="30">
      <c r="A3" s="91">
        <v>1</v>
      </c>
      <c r="B3" s="89" t="s">
        <v>120</v>
      </c>
    </row>
    <row r="4" spans="1:2">
      <c r="A4" s="91">
        <v>2</v>
      </c>
      <c r="B4" s="88" t="s">
        <v>117</v>
      </c>
    </row>
    <row r="5" spans="1:2">
      <c r="A5" s="91">
        <v>3</v>
      </c>
      <c r="B5" s="88" t="s">
        <v>82</v>
      </c>
    </row>
    <row r="6" spans="1:2">
      <c r="A6" s="91">
        <v>4</v>
      </c>
      <c r="B6" s="88" t="s">
        <v>80</v>
      </c>
    </row>
    <row r="7" spans="1:2">
      <c r="A7" s="91">
        <v>5</v>
      </c>
      <c r="B7" s="88" t="s">
        <v>81</v>
      </c>
    </row>
    <row r="8" spans="1:2">
      <c r="A8" s="91">
        <v>6</v>
      </c>
      <c r="B8" s="88" t="s">
        <v>124</v>
      </c>
    </row>
    <row r="9" spans="1:2">
      <c r="A9" s="91">
        <v>7</v>
      </c>
      <c r="B9" s="88" t="s">
        <v>118</v>
      </c>
    </row>
    <row r="10" spans="1:2">
      <c r="A10" s="91">
        <v>8</v>
      </c>
      <c r="B10" s="88" t="s">
        <v>119</v>
      </c>
    </row>
    <row r="11" spans="1:2">
      <c r="A11" s="91">
        <v>9</v>
      </c>
      <c r="B11" s="89" t="s">
        <v>122</v>
      </c>
    </row>
    <row r="12" spans="1:2">
      <c r="A12" s="91">
        <v>10</v>
      </c>
      <c r="B12" s="89" t="s">
        <v>123</v>
      </c>
    </row>
    <row r="18" spans="2:2">
      <c r="B18" s="90"/>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pageSetUpPr fitToPage="1"/>
  </sheetPr>
  <dimension ref="A1:K103"/>
  <sheetViews>
    <sheetView topLeftCell="A63" zoomScale="150" zoomScaleNormal="150" zoomScalePageLayoutView="150" workbookViewId="0">
      <selection activeCell="E106" sqref="E106"/>
    </sheetView>
  </sheetViews>
  <sheetFormatPr baseColWidth="10" defaultColWidth="8.83203125" defaultRowHeight="15" x14ac:dyDescent="0"/>
  <cols>
    <col min="1" max="1" width="3.6640625" customWidth="1"/>
    <col min="2" max="2" width="40.6640625" customWidth="1"/>
    <col min="3" max="3" width="19.5" customWidth="1"/>
    <col min="4" max="5" width="15.6640625" customWidth="1"/>
    <col min="6" max="6" width="18.1640625" customWidth="1"/>
  </cols>
  <sheetData>
    <row r="1" spans="1:6" ht="23">
      <c r="A1" s="12" t="s">
        <v>98</v>
      </c>
      <c r="B1" s="13"/>
      <c r="C1" s="13"/>
      <c r="D1" s="13"/>
      <c r="E1" s="13"/>
      <c r="F1" s="14"/>
    </row>
    <row r="2" spans="1:6" s="16" customFormat="1" ht="18">
      <c r="A2" s="15" t="s">
        <v>11</v>
      </c>
      <c r="C2" s="17"/>
      <c r="D2" s="17"/>
      <c r="E2" s="17"/>
    </row>
    <row r="3" spans="1:6">
      <c r="A3" s="18"/>
      <c r="B3" s="13"/>
      <c r="C3" s="13"/>
      <c r="D3" s="13"/>
      <c r="E3" s="13"/>
      <c r="F3" s="14"/>
    </row>
    <row r="4" spans="1:6" s="19" customFormat="1" ht="24">
      <c r="B4" s="20"/>
      <c r="C4" s="21" t="s">
        <v>12</v>
      </c>
      <c r="D4" s="21" t="s">
        <v>13</v>
      </c>
      <c r="E4" s="21" t="s">
        <v>14</v>
      </c>
      <c r="F4" s="21" t="s">
        <v>15</v>
      </c>
    </row>
    <row r="6" spans="1:6" s="4" customFormat="1">
      <c r="A6" s="22">
        <v>1</v>
      </c>
      <c r="B6" s="23" t="s">
        <v>16</v>
      </c>
      <c r="C6" s="24"/>
      <c r="D6" s="24"/>
      <c r="E6" s="24"/>
      <c r="F6" s="25"/>
    </row>
    <row r="7" spans="1:6">
      <c r="A7" s="22">
        <v>2</v>
      </c>
      <c r="B7" s="26"/>
      <c r="C7" s="27"/>
      <c r="D7" s="27"/>
      <c r="E7" s="27"/>
      <c r="F7" s="28"/>
    </row>
    <row r="8" spans="1:6">
      <c r="A8" s="22">
        <v>3</v>
      </c>
      <c r="B8" s="27" t="s">
        <v>97</v>
      </c>
      <c r="C8" s="29">
        <v>1000</v>
      </c>
      <c r="D8" s="27">
        <v>-100000</v>
      </c>
      <c r="E8" s="27">
        <v>10000</v>
      </c>
      <c r="F8" s="29">
        <f>SUM(C8:E8)</f>
        <v>-89000</v>
      </c>
    </row>
    <row r="9" spans="1:6" ht="16" thickBot="1">
      <c r="A9" s="22">
        <v>4</v>
      </c>
      <c r="B9" s="27" t="s">
        <v>17</v>
      </c>
      <c r="C9" s="30">
        <v>0</v>
      </c>
      <c r="D9" s="31">
        <v>0</v>
      </c>
      <c r="E9" s="31">
        <v>0</v>
      </c>
      <c r="F9" s="29">
        <f>SUM(C9:E9)</f>
        <v>0</v>
      </c>
    </row>
    <row r="10" spans="1:6">
      <c r="A10" s="22">
        <v>5</v>
      </c>
      <c r="B10" s="32" t="s">
        <v>18</v>
      </c>
      <c r="C10" s="33">
        <f t="shared" ref="C10:F10" si="0">SUM(C8:C9)</f>
        <v>1000</v>
      </c>
      <c r="D10" s="33">
        <f t="shared" si="0"/>
        <v>-100000</v>
      </c>
      <c r="E10" s="33">
        <f t="shared" si="0"/>
        <v>10000</v>
      </c>
      <c r="F10" s="33">
        <f t="shared" si="0"/>
        <v>-89000</v>
      </c>
    </row>
    <row r="11" spans="1:6">
      <c r="A11" s="22">
        <v>6</v>
      </c>
      <c r="B11" s="27"/>
      <c r="C11" s="27"/>
      <c r="D11" s="27"/>
      <c r="E11" s="27"/>
      <c r="F11" s="29"/>
    </row>
    <row r="12" spans="1:6">
      <c r="A12" s="22">
        <v>7</v>
      </c>
      <c r="B12" s="27" t="s">
        <v>19</v>
      </c>
      <c r="C12" s="29">
        <v>0</v>
      </c>
      <c r="D12" s="27">
        <v>0</v>
      </c>
      <c r="E12" s="27">
        <v>0</v>
      </c>
      <c r="F12" s="29">
        <f>SUM(C12:E12)</f>
        <v>0</v>
      </c>
    </row>
    <row r="13" spans="1:6">
      <c r="A13" s="22">
        <v>8</v>
      </c>
      <c r="B13" s="27" t="s">
        <v>20</v>
      </c>
      <c r="C13" s="29">
        <v>10000</v>
      </c>
      <c r="D13" s="27">
        <v>0</v>
      </c>
      <c r="E13" s="27">
        <v>0</v>
      </c>
      <c r="F13" s="29">
        <f>SUM(C13:E13)</f>
        <v>10000</v>
      </c>
    </row>
    <row r="14" spans="1:6">
      <c r="A14" s="22">
        <v>9</v>
      </c>
      <c r="B14" s="27" t="s">
        <v>21</v>
      </c>
      <c r="C14" s="29">
        <v>0</v>
      </c>
      <c r="D14" s="27">
        <v>50000</v>
      </c>
      <c r="E14" s="27">
        <v>0</v>
      </c>
      <c r="F14" s="29">
        <f>SUM(C14:E14)</f>
        <v>50000</v>
      </c>
    </row>
    <row r="15" spans="1:6">
      <c r="A15" s="22">
        <v>10</v>
      </c>
      <c r="B15" s="27" t="s">
        <v>22</v>
      </c>
      <c r="C15" s="29">
        <v>0</v>
      </c>
      <c r="D15" s="27">
        <v>500000</v>
      </c>
      <c r="E15" s="27">
        <v>0</v>
      </c>
      <c r="F15" s="29">
        <f>SUM(C15:E15)</f>
        <v>500000</v>
      </c>
    </row>
    <row r="16" spans="1:6" ht="16" thickBot="1">
      <c r="A16" s="22"/>
      <c r="B16" s="27" t="s">
        <v>23</v>
      </c>
      <c r="C16" s="34">
        <v>0</v>
      </c>
      <c r="D16" s="35">
        <v>0</v>
      </c>
      <c r="E16" s="35">
        <v>310000</v>
      </c>
      <c r="F16" s="29">
        <f>SUM(C16:E16)</f>
        <v>310000</v>
      </c>
    </row>
    <row r="17" spans="1:11">
      <c r="A17" s="22">
        <v>11</v>
      </c>
      <c r="B17" s="32" t="s">
        <v>99</v>
      </c>
      <c r="C17" s="33">
        <f>SUM(C12:C16)</f>
        <v>10000</v>
      </c>
      <c r="D17" s="33">
        <f>SUM(D12:D16)</f>
        <v>550000</v>
      </c>
      <c r="E17" s="33">
        <f>SUM(E12:E16)</f>
        <v>310000</v>
      </c>
      <c r="F17" s="33">
        <f>SUM(F12:F16)</f>
        <v>870000</v>
      </c>
    </row>
    <row r="18" spans="1:11" ht="16" thickBot="1">
      <c r="A18" s="22">
        <v>12</v>
      </c>
      <c r="B18" s="27"/>
      <c r="C18" s="31"/>
      <c r="D18" s="31"/>
      <c r="E18" s="31"/>
      <c r="F18" s="30"/>
    </row>
    <row r="19" spans="1:11" ht="16" thickBot="1">
      <c r="A19" s="22">
        <v>13</v>
      </c>
      <c r="B19" s="36" t="str">
        <f>"TOTAL "&amp;B6</f>
        <v>TOTAL SOURCES OF FUNDS</v>
      </c>
      <c r="C19" s="37">
        <f>C10+C17</f>
        <v>11000</v>
      </c>
      <c r="D19" s="37">
        <f t="shared" ref="D19:F19" si="1">D10+D17</f>
        <v>450000</v>
      </c>
      <c r="E19" s="37">
        <f t="shared" si="1"/>
        <v>320000</v>
      </c>
      <c r="F19" s="37">
        <f t="shared" si="1"/>
        <v>781000</v>
      </c>
    </row>
    <row r="20" spans="1:11">
      <c r="A20" s="22">
        <v>14</v>
      </c>
      <c r="B20" s="27"/>
      <c r="C20" s="35"/>
      <c r="D20" s="35"/>
      <c r="E20" s="35"/>
      <c r="F20" s="34"/>
    </row>
    <row r="21" spans="1:11">
      <c r="A21" s="22">
        <v>15</v>
      </c>
      <c r="B21" s="27"/>
      <c r="C21" s="27"/>
      <c r="D21" s="27"/>
      <c r="E21" s="27"/>
      <c r="F21" s="28"/>
    </row>
    <row r="22" spans="1:11" s="4" customFormat="1">
      <c r="A22" s="22">
        <v>16</v>
      </c>
      <c r="B22" s="23" t="s">
        <v>24</v>
      </c>
      <c r="C22" s="24"/>
      <c r="D22" s="24"/>
      <c r="E22" s="24"/>
      <c r="F22" s="25"/>
    </row>
    <row r="23" spans="1:11">
      <c r="A23" s="22">
        <v>17</v>
      </c>
      <c r="B23" s="27"/>
      <c r="C23" s="27"/>
      <c r="D23" s="27"/>
      <c r="E23" s="27"/>
      <c r="F23" s="28"/>
    </row>
    <row r="24" spans="1:11">
      <c r="A24" s="22">
        <v>18</v>
      </c>
      <c r="B24" s="38" t="s">
        <v>25</v>
      </c>
      <c r="C24" s="27"/>
      <c r="D24" s="27"/>
      <c r="E24" s="27"/>
      <c r="F24" s="28"/>
    </row>
    <row r="25" spans="1:11" ht="16" thickBot="1">
      <c r="A25" s="22">
        <v>19</v>
      </c>
      <c r="B25" s="39" t="s">
        <v>26</v>
      </c>
      <c r="C25" s="29">
        <v>0</v>
      </c>
      <c r="D25" s="27">
        <v>10000</v>
      </c>
      <c r="E25" s="27">
        <v>0</v>
      </c>
      <c r="F25" s="29">
        <f>SUM(C25:E25)</f>
        <v>10000</v>
      </c>
    </row>
    <row r="26" spans="1:11">
      <c r="A26" s="22">
        <v>20</v>
      </c>
      <c r="B26" s="32" t="s">
        <v>27</v>
      </c>
      <c r="C26" s="33">
        <f t="shared" ref="C26:F26" si="2">SUM(C25:C25)</f>
        <v>0</v>
      </c>
      <c r="D26" s="33">
        <f t="shared" si="2"/>
        <v>10000</v>
      </c>
      <c r="E26" s="33">
        <f t="shared" si="2"/>
        <v>0</v>
      </c>
      <c r="F26" s="33">
        <f t="shared" si="2"/>
        <v>10000</v>
      </c>
    </row>
    <row r="27" spans="1:11">
      <c r="A27" s="22">
        <v>21</v>
      </c>
      <c r="B27" s="39"/>
      <c r="C27" s="27"/>
      <c r="D27" s="27"/>
      <c r="E27" s="27"/>
      <c r="F27" s="29"/>
    </row>
    <row r="28" spans="1:11">
      <c r="A28" s="22">
        <v>22</v>
      </c>
      <c r="B28" s="38" t="s">
        <v>28</v>
      </c>
      <c r="C28" s="27"/>
      <c r="D28" s="27"/>
      <c r="E28" s="27"/>
      <c r="F28" s="29"/>
    </row>
    <row r="29" spans="1:11">
      <c r="A29" s="22">
        <v>23</v>
      </c>
      <c r="B29" s="39" t="s">
        <v>29</v>
      </c>
      <c r="C29" s="29">
        <v>0</v>
      </c>
      <c r="D29" s="27">
        <v>144000</v>
      </c>
      <c r="E29" s="27">
        <v>0</v>
      </c>
      <c r="F29" s="29">
        <f>SUM(C29:E29)</f>
        <v>144000</v>
      </c>
    </row>
    <row r="30" spans="1:11" s="14" customFormat="1">
      <c r="A30" s="22">
        <v>24</v>
      </c>
      <c r="B30" s="39" t="s">
        <v>30</v>
      </c>
      <c r="C30" s="29">
        <v>0</v>
      </c>
      <c r="D30" s="27">
        <v>6000</v>
      </c>
      <c r="E30" s="27">
        <v>65000</v>
      </c>
      <c r="F30" s="29">
        <f t="shared" ref="F30:F41" si="3">SUM(C30:E30)</f>
        <v>71000</v>
      </c>
      <c r="G30"/>
      <c r="H30"/>
      <c r="I30"/>
      <c r="J30"/>
      <c r="K30"/>
    </row>
    <row r="31" spans="1:11" s="14" customFormat="1">
      <c r="A31" s="22">
        <v>25</v>
      </c>
      <c r="B31" s="39" t="s">
        <v>31</v>
      </c>
      <c r="C31" s="29">
        <v>0</v>
      </c>
      <c r="D31" s="27">
        <v>6000</v>
      </c>
      <c r="E31" s="27">
        <v>6000</v>
      </c>
      <c r="F31" s="29">
        <f t="shared" si="3"/>
        <v>12000</v>
      </c>
      <c r="G31"/>
      <c r="H31"/>
      <c r="I31"/>
      <c r="J31"/>
      <c r="K31"/>
    </row>
    <row r="32" spans="1:11" s="14" customFormat="1">
      <c r="A32" s="22">
        <v>26</v>
      </c>
      <c r="B32" s="39" t="s">
        <v>32</v>
      </c>
      <c r="C32" s="29">
        <v>0</v>
      </c>
      <c r="D32" s="27">
        <v>0</v>
      </c>
      <c r="E32" s="27">
        <v>52000</v>
      </c>
      <c r="F32" s="29">
        <f t="shared" si="3"/>
        <v>52000</v>
      </c>
      <c r="G32"/>
    </row>
    <row r="33" spans="1:7" s="14" customFormat="1">
      <c r="A33" s="22">
        <v>27</v>
      </c>
      <c r="B33" s="39" t="s">
        <v>33</v>
      </c>
      <c r="C33" s="29">
        <v>0</v>
      </c>
      <c r="D33" s="27">
        <v>0</v>
      </c>
      <c r="E33" s="27">
        <v>52000</v>
      </c>
      <c r="F33" s="29">
        <f t="shared" si="3"/>
        <v>52000</v>
      </c>
      <c r="G33"/>
    </row>
    <row r="34" spans="1:7" s="14" customFormat="1">
      <c r="A34" s="22">
        <v>28</v>
      </c>
      <c r="B34" s="39" t="s">
        <v>34</v>
      </c>
      <c r="C34" s="29">
        <v>0</v>
      </c>
      <c r="D34" s="27">
        <v>3000</v>
      </c>
      <c r="E34" s="27">
        <v>3000</v>
      </c>
      <c r="F34" s="29">
        <f t="shared" si="3"/>
        <v>6000</v>
      </c>
      <c r="G34"/>
    </row>
    <row r="35" spans="1:7" s="14" customFormat="1">
      <c r="A35" s="22">
        <v>29</v>
      </c>
      <c r="B35" s="39" t="s">
        <v>30</v>
      </c>
      <c r="C35" s="29">
        <v>0</v>
      </c>
      <c r="D35" s="27">
        <v>0</v>
      </c>
      <c r="E35" s="27">
        <v>28000</v>
      </c>
      <c r="F35" s="29">
        <f t="shared" si="3"/>
        <v>28000</v>
      </c>
      <c r="G35"/>
    </row>
    <row r="36" spans="1:7" s="14" customFormat="1">
      <c r="A36" s="22">
        <v>30</v>
      </c>
      <c r="B36" s="39" t="s">
        <v>35</v>
      </c>
      <c r="C36" s="29">
        <v>0</v>
      </c>
      <c r="D36" s="27">
        <v>0</v>
      </c>
      <c r="E36" s="27">
        <v>0</v>
      </c>
      <c r="F36" s="29">
        <f t="shared" si="3"/>
        <v>0</v>
      </c>
      <c r="G36"/>
    </row>
    <row r="37" spans="1:7" s="14" customFormat="1">
      <c r="A37" s="22">
        <v>31</v>
      </c>
      <c r="B37" s="39" t="s">
        <v>36</v>
      </c>
      <c r="C37" s="29">
        <v>0</v>
      </c>
      <c r="D37" s="27">
        <v>1000</v>
      </c>
      <c r="E37" s="27">
        <v>1000</v>
      </c>
      <c r="F37" s="29">
        <f t="shared" si="3"/>
        <v>2000</v>
      </c>
      <c r="G37"/>
    </row>
    <row r="38" spans="1:7" s="14" customFormat="1">
      <c r="A38" s="22">
        <v>32</v>
      </c>
      <c r="B38" s="39" t="s">
        <v>37</v>
      </c>
      <c r="C38" s="29">
        <v>5000</v>
      </c>
      <c r="D38" s="27">
        <v>0</v>
      </c>
      <c r="E38" s="27">
        <v>0</v>
      </c>
      <c r="F38" s="29">
        <f t="shared" si="3"/>
        <v>5000</v>
      </c>
      <c r="G38"/>
    </row>
    <row r="39" spans="1:7" s="14" customFormat="1">
      <c r="A39" s="22">
        <v>33</v>
      </c>
      <c r="B39" s="39" t="s">
        <v>30</v>
      </c>
      <c r="C39" s="29">
        <v>0</v>
      </c>
      <c r="D39" s="27">
        <v>2000</v>
      </c>
      <c r="E39" s="27">
        <v>0</v>
      </c>
      <c r="F39" s="29">
        <f t="shared" si="3"/>
        <v>2000</v>
      </c>
      <c r="G39"/>
    </row>
    <row r="40" spans="1:7" s="14" customFormat="1">
      <c r="A40" s="22">
        <v>34</v>
      </c>
      <c r="B40" s="39" t="s">
        <v>38</v>
      </c>
      <c r="C40" s="29">
        <v>0</v>
      </c>
      <c r="D40" s="27">
        <v>0</v>
      </c>
      <c r="E40" s="27">
        <v>0</v>
      </c>
      <c r="F40" s="29">
        <f t="shared" si="3"/>
        <v>0</v>
      </c>
      <c r="G40"/>
    </row>
    <row r="41" spans="1:7" s="14" customFormat="1" ht="16" thickBot="1">
      <c r="A41" s="22">
        <v>35</v>
      </c>
      <c r="B41" s="39" t="s">
        <v>35</v>
      </c>
      <c r="C41" s="29">
        <v>0</v>
      </c>
      <c r="D41" s="27">
        <v>0</v>
      </c>
      <c r="E41" s="27">
        <v>0</v>
      </c>
      <c r="F41" s="29">
        <f t="shared" si="3"/>
        <v>0</v>
      </c>
      <c r="G41"/>
    </row>
    <row r="42" spans="1:7" s="14" customFormat="1">
      <c r="A42" s="22">
        <v>36</v>
      </c>
      <c r="B42" s="32" t="s">
        <v>39</v>
      </c>
      <c r="C42" s="33">
        <f>SUM(C29:C41)</f>
        <v>5000</v>
      </c>
      <c r="D42" s="33">
        <f>SUM(D29:D41)</f>
        <v>162000</v>
      </c>
      <c r="E42" s="33">
        <f>SUM(E29:E41)</f>
        <v>207000</v>
      </c>
      <c r="F42" s="33">
        <f>SUM(F29:F41)</f>
        <v>374000</v>
      </c>
      <c r="G42"/>
    </row>
    <row r="43" spans="1:7" s="14" customFormat="1">
      <c r="A43" s="22">
        <v>37</v>
      </c>
      <c r="B43" s="27"/>
      <c r="C43" s="27"/>
      <c r="D43" s="27"/>
      <c r="E43" s="27"/>
      <c r="F43" s="29"/>
      <c r="G43"/>
    </row>
    <row r="44" spans="1:7" s="14" customFormat="1">
      <c r="A44" s="22">
        <v>38</v>
      </c>
      <c r="B44" s="40" t="s">
        <v>40</v>
      </c>
      <c r="C44" s="29">
        <v>3000</v>
      </c>
      <c r="D44" s="38">
        <v>127765.69</v>
      </c>
      <c r="E44" s="38">
        <v>106922.27</v>
      </c>
      <c r="F44" s="41">
        <f>SUM(C44:E44)</f>
        <v>237687.96000000002</v>
      </c>
      <c r="G44"/>
    </row>
    <row r="45" spans="1:7" s="14" customFormat="1" ht="16" thickBot="1">
      <c r="A45" s="22">
        <v>39</v>
      </c>
      <c r="B45" s="27"/>
      <c r="C45" s="42"/>
      <c r="D45" s="42"/>
      <c r="E45" s="42"/>
      <c r="F45" s="43"/>
      <c r="G45"/>
    </row>
    <row r="46" spans="1:7" s="14" customFormat="1" ht="16" thickBot="1">
      <c r="A46" s="22">
        <v>40</v>
      </c>
      <c r="B46" s="32" t="s">
        <v>41</v>
      </c>
      <c r="C46" s="44">
        <f>C26+C42+C44</f>
        <v>8000</v>
      </c>
      <c r="D46" s="44">
        <f>D26+D42+D44</f>
        <v>299765.69</v>
      </c>
      <c r="E46" s="44">
        <f>E26+E42+E44</f>
        <v>313922.27</v>
      </c>
      <c r="F46" s="44">
        <f>F26+F42+F44</f>
        <v>621687.96</v>
      </c>
      <c r="G46"/>
    </row>
    <row r="47" spans="1:7" s="14" customFormat="1">
      <c r="A47" s="22">
        <v>41</v>
      </c>
      <c r="B47" s="27"/>
      <c r="C47" s="27"/>
      <c r="D47" s="27"/>
      <c r="E47" s="27"/>
      <c r="F47" s="29"/>
      <c r="G47"/>
    </row>
    <row r="48" spans="1:7" s="14" customFormat="1">
      <c r="A48" s="22">
        <v>42</v>
      </c>
      <c r="B48" s="38" t="s">
        <v>42</v>
      </c>
      <c r="C48" s="29">
        <v>0</v>
      </c>
      <c r="D48" s="27">
        <v>50000</v>
      </c>
      <c r="E48" s="27">
        <v>0</v>
      </c>
      <c r="F48" s="29">
        <f t="shared" ref="F48:F49" si="4">SUM(C48:E48)</f>
        <v>50000</v>
      </c>
      <c r="G48"/>
    </row>
    <row r="49" spans="1:7" s="14" customFormat="1">
      <c r="A49" s="22">
        <v>43</v>
      </c>
      <c r="B49" s="38" t="s">
        <v>43</v>
      </c>
      <c r="C49" s="29">
        <v>0</v>
      </c>
      <c r="D49" s="27">
        <v>6000</v>
      </c>
      <c r="E49" s="27">
        <v>3000</v>
      </c>
      <c r="F49" s="29">
        <f t="shared" si="4"/>
        <v>9000</v>
      </c>
      <c r="G49"/>
    </row>
    <row r="50" spans="1:7" s="14" customFormat="1">
      <c r="A50" s="22">
        <v>44</v>
      </c>
      <c r="B50" s="39"/>
      <c r="C50" s="27"/>
      <c r="D50" s="27"/>
      <c r="E50" s="27"/>
      <c r="F50" s="29"/>
      <c r="G50"/>
    </row>
    <row r="51" spans="1:7" s="14" customFormat="1">
      <c r="A51" s="22">
        <v>45</v>
      </c>
      <c r="B51" s="38" t="s">
        <v>44</v>
      </c>
      <c r="C51" s="38"/>
      <c r="D51" s="45"/>
      <c r="E51" s="38"/>
      <c r="F51" s="29"/>
      <c r="G51"/>
    </row>
    <row r="52" spans="1:7" s="14" customFormat="1">
      <c r="A52" s="22">
        <v>46</v>
      </c>
      <c r="B52" s="39" t="s">
        <v>45</v>
      </c>
      <c r="C52" s="29">
        <v>0</v>
      </c>
      <c r="D52" s="27">
        <v>0</v>
      </c>
      <c r="E52" s="27">
        <v>0</v>
      </c>
      <c r="F52" s="29">
        <f t="shared" ref="F52:F84" si="5">SUM(C52:E52)</f>
        <v>0</v>
      </c>
      <c r="G52"/>
    </row>
    <row r="53" spans="1:7" s="14" customFormat="1">
      <c r="A53" s="22">
        <v>47</v>
      </c>
      <c r="B53" s="39" t="s">
        <v>46</v>
      </c>
      <c r="C53" s="29">
        <v>0</v>
      </c>
      <c r="D53" s="27">
        <v>1000</v>
      </c>
      <c r="E53" s="27">
        <v>2000</v>
      </c>
      <c r="F53" s="29">
        <f t="shared" si="5"/>
        <v>3000</v>
      </c>
      <c r="G53"/>
    </row>
    <row r="54" spans="1:7" s="14" customFormat="1">
      <c r="A54" s="22">
        <v>48</v>
      </c>
      <c r="B54" s="39" t="s">
        <v>47</v>
      </c>
      <c r="C54" s="29">
        <v>0</v>
      </c>
      <c r="D54" s="27">
        <v>0</v>
      </c>
      <c r="E54" s="27">
        <v>0</v>
      </c>
      <c r="F54" s="29">
        <f t="shared" si="5"/>
        <v>0</v>
      </c>
      <c r="G54"/>
    </row>
    <row r="55" spans="1:7" s="14" customFormat="1">
      <c r="A55" s="22">
        <v>49</v>
      </c>
      <c r="B55" s="39" t="s">
        <v>48</v>
      </c>
      <c r="C55" s="29">
        <v>0</v>
      </c>
      <c r="D55" s="27">
        <v>1000</v>
      </c>
      <c r="E55" s="27">
        <v>0</v>
      </c>
      <c r="F55" s="29">
        <f t="shared" si="5"/>
        <v>1000</v>
      </c>
      <c r="G55"/>
    </row>
    <row r="56" spans="1:7" s="14" customFormat="1">
      <c r="A56" s="22">
        <v>50</v>
      </c>
      <c r="B56" s="39" t="s">
        <v>49</v>
      </c>
      <c r="C56" s="29">
        <v>0</v>
      </c>
      <c r="D56" s="27">
        <v>5000</v>
      </c>
      <c r="E56" s="27">
        <v>0</v>
      </c>
      <c r="F56" s="29">
        <f t="shared" si="5"/>
        <v>5000</v>
      </c>
      <c r="G56"/>
    </row>
    <row r="57" spans="1:7" s="14" customFormat="1">
      <c r="A57" s="22">
        <v>51</v>
      </c>
      <c r="B57" s="39" t="s">
        <v>50</v>
      </c>
      <c r="C57" s="29">
        <v>0</v>
      </c>
      <c r="D57" s="27">
        <v>0</v>
      </c>
      <c r="E57" s="27">
        <v>0</v>
      </c>
      <c r="F57" s="29">
        <f t="shared" si="5"/>
        <v>0</v>
      </c>
      <c r="G57"/>
    </row>
    <row r="58" spans="1:7" s="14" customFormat="1">
      <c r="A58" s="22">
        <v>52</v>
      </c>
      <c r="B58" s="39" t="s">
        <v>51</v>
      </c>
      <c r="C58" s="29">
        <v>0</v>
      </c>
      <c r="D58" s="27">
        <v>0</v>
      </c>
      <c r="E58" s="27">
        <v>0</v>
      </c>
      <c r="F58" s="29">
        <f t="shared" si="5"/>
        <v>0</v>
      </c>
      <c r="G58"/>
    </row>
    <row r="59" spans="1:7" s="14" customFormat="1">
      <c r="A59" s="22">
        <v>53</v>
      </c>
      <c r="B59" s="39" t="s">
        <v>52</v>
      </c>
      <c r="C59" s="29">
        <v>0</v>
      </c>
      <c r="D59" s="27">
        <v>4000</v>
      </c>
      <c r="E59" s="27">
        <v>0</v>
      </c>
      <c r="F59" s="29">
        <f t="shared" si="5"/>
        <v>4000</v>
      </c>
      <c r="G59"/>
    </row>
    <row r="60" spans="1:7" s="14" customFormat="1">
      <c r="A60" s="22">
        <v>54</v>
      </c>
      <c r="B60" s="39" t="s">
        <v>53</v>
      </c>
      <c r="C60" s="29">
        <v>0</v>
      </c>
      <c r="D60" s="27">
        <v>0</v>
      </c>
      <c r="E60" s="27">
        <v>0</v>
      </c>
      <c r="F60" s="29">
        <f t="shared" si="5"/>
        <v>0</v>
      </c>
      <c r="G60"/>
    </row>
    <row r="61" spans="1:7" s="14" customFormat="1">
      <c r="A61" s="22">
        <v>55</v>
      </c>
      <c r="B61" s="39" t="s">
        <v>54</v>
      </c>
      <c r="C61" s="29">
        <v>0</v>
      </c>
      <c r="D61" s="27">
        <v>2000</v>
      </c>
      <c r="E61" s="27">
        <v>0</v>
      </c>
      <c r="F61" s="29">
        <f t="shared" si="5"/>
        <v>2000</v>
      </c>
      <c r="G61"/>
    </row>
    <row r="62" spans="1:7" s="14" customFormat="1">
      <c r="A62" s="22">
        <v>56</v>
      </c>
      <c r="B62" s="39" t="s">
        <v>55</v>
      </c>
      <c r="C62" s="29">
        <v>0</v>
      </c>
      <c r="D62" s="27">
        <v>1000</v>
      </c>
      <c r="E62" s="27">
        <v>1000</v>
      </c>
      <c r="F62" s="29">
        <f t="shared" si="5"/>
        <v>2000</v>
      </c>
      <c r="G62"/>
    </row>
    <row r="63" spans="1:7" s="14" customFormat="1">
      <c r="A63" s="22">
        <v>57</v>
      </c>
      <c r="B63" s="39" t="s">
        <v>56</v>
      </c>
      <c r="C63" s="29">
        <v>0</v>
      </c>
      <c r="D63" s="27">
        <v>0</v>
      </c>
      <c r="E63" s="27">
        <v>0</v>
      </c>
      <c r="F63" s="29">
        <f t="shared" si="5"/>
        <v>0</v>
      </c>
      <c r="G63"/>
    </row>
    <row r="64" spans="1:7" s="14" customFormat="1">
      <c r="A64" s="22">
        <v>58</v>
      </c>
      <c r="B64" s="39" t="s">
        <v>57</v>
      </c>
      <c r="C64" s="29">
        <v>0</v>
      </c>
      <c r="D64" s="27">
        <v>0</v>
      </c>
      <c r="E64" s="27">
        <v>0</v>
      </c>
      <c r="F64" s="29">
        <f t="shared" si="5"/>
        <v>0</v>
      </c>
      <c r="G64"/>
    </row>
    <row r="65" spans="1:7" s="14" customFormat="1">
      <c r="A65" s="22">
        <v>59</v>
      </c>
      <c r="B65" s="39" t="s">
        <v>58</v>
      </c>
      <c r="C65" s="29">
        <v>0</v>
      </c>
      <c r="D65" s="27">
        <v>0</v>
      </c>
      <c r="E65" s="27">
        <v>0</v>
      </c>
      <c r="F65" s="29">
        <f t="shared" si="5"/>
        <v>0</v>
      </c>
      <c r="G65"/>
    </row>
    <row r="66" spans="1:7" s="14" customFormat="1">
      <c r="A66" s="22">
        <v>60</v>
      </c>
      <c r="B66" s="39" t="s">
        <v>59</v>
      </c>
      <c r="C66" s="29">
        <v>0</v>
      </c>
      <c r="D66" s="27">
        <v>9000</v>
      </c>
      <c r="E66" s="27">
        <v>3000</v>
      </c>
      <c r="F66" s="29">
        <f t="shared" si="5"/>
        <v>12000</v>
      </c>
      <c r="G66"/>
    </row>
    <row r="67" spans="1:7" s="14" customFormat="1">
      <c r="A67" s="22">
        <v>61</v>
      </c>
      <c r="B67" s="39" t="s">
        <v>60</v>
      </c>
      <c r="C67" s="29">
        <v>0</v>
      </c>
      <c r="D67" s="27">
        <v>0</v>
      </c>
      <c r="E67" s="27">
        <v>0</v>
      </c>
      <c r="F67" s="29">
        <f t="shared" si="5"/>
        <v>0</v>
      </c>
      <c r="G67"/>
    </row>
    <row r="68" spans="1:7" s="14" customFormat="1">
      <c r="A68" s="22">
        <v>62</v>
      </c>
      <c r="B68" s="39" t="s">
        <v>61</v>
      </c>
      <c r="C68" s="29">
        <v>0</v>
      </c>
      <c r="D68" s="27">
        <v>0</v>
      </c>
      <c r="E68" s="27">
        <v>0</v>
      </c>
      <c r="F68" s="29">
        <f t="shared" si="5"/>
        <v>0</v>
      </c>
      <c r="G68"/>
    </row>
    <row r="69" spans="1:7" s="14" customFormat="1">
      <c r="A69" s="22">
        <v>63</v>
      </c>
      <c r="B69" s="39" t="s">
        <v>62</v>
      </c>
      <c r="C69" s="29">
        <v>0</v>
      </c>
      <c r="D69" s="27">
        <v>0</v>
      </c>
      <c r="E69" s="27">
        <v>0</v>
      </c>
      <c r="F69" s="29">
        <f t="shared" si="5"/>
        <v>0</v>
      </c>
      <c r="G69"/>
    </row>
    <row r="70" spans="1:7" s="14" customFormat="1">
      <c r="A70" s="22">
        <v>64</v>
      </c>
      <c r="B70" s="39" t="s">
        <v>63</v>
      </c>
      <c r="C70" s="29">
        <v>0</v>
      </c>
      <c r="D70" s="27">
        <v>0</v>
      </c>
      <c r="E70" s="27">
        <v>0</v>
      </c>
      <c r="F70" s="29">
        <f t="shared" si="5"/>
        <v>0</v>
      </c>
      <c r="G70"/>
    </row>
    <row r="71" spans="1:7" s="14" customFormat="1">
      <c r="A71" s="22">
        <v>65</v>
      </c>
      <c r="B71" s="39" t="s">
        <v>64</v>
      </c>
      <c r="C71" s="29">
        <v>0</v>
      </c>
      <c r="D71" s="27">
        <v>0</v>
      </c>
      <c r="E71" s="27">
        <v>0</v>
      </c>
      <c r="F71" s="29">
        <f t="shared" si="5"/>
        <v>0</v>
      </c>
      <c r="G71"/>
    </row>
    <row r="72" spans="1:7" s="14" customFormat="1">
      <c r="A72" s="22">
        <v>66</v>
      </c>
      <c r="B72" s="39" t="s">
        <v>65</v>
      </c>
      <c r="C72" s="29">
        <v>0</v>
      </c>
      <c r="D72" s="27">
        <v>3000</v>
      </c>
      <c r="E72" s="27">
        <v>0</v>
      </c>
      <c r="F72" s="29">
        <f t="shared" si="5"/>
        <v>3000</v>
      </c>
      <c r="G72"/>
    </row>
    <row r="73" spans="1:7" s="14" customFormat="1">
      <c r="A73" s="22">
        <v>67</v>
      </c>
      <c r="B73" s="39" t="s">
        <v>66</v>
      </c>
      <c r="C73" s="29">
        <v>0</v>
      </c>
      <c r="D73" s="27">
        <v>0</v>
      </c>
      <c r="E73" s="27">
        <v>0</v>
      </c>
      <c r="F73" s="29">
        <f t="shared" si="5"/>
        <v>0</v>
      </c>
      <c r="G73"/>
    </row>
    <row r="74" spans="1:7" s="14" customFormat="1">
      <c r="A74" s="22">
        <v>68</v>
      </c>
      <c r="B74" s="39" t="s">
        <v>67</v>
      </c>
      <c r="C74" s="29">
        <v>0</v>
      </c>
      <c r="D74" s="27">
        <v>9000</v>
      </c>
      <c r="E74" s="27">
        <v>0</v>
      </c>
      <c r="F74" s="29">
        <f t="shared" si="5"/>
        <v>9000</v>
      </c>
      <c r="G74"/>
    </row>
    <row r="75" spans="1:7" s="14" customFormat="1">
      <c r="A75" s="22">
        <v>69</v>
      </c>
      <c r="B75" s="39" t="s">
        <v>68</v>
      </c>
      <c r="C75" s="29">
        <v>0</v>
      </c>
      <c r="D75" s="27">
        <v>0</v>
      </c>
      <c r="E75" s="27">
        <v>0</v>
      </c>
      <c r="F75" s="29">
        <f t="shared" si="5"/>
        <v>0</v>
      </c>
      <c r="G75"/>
    </row>
    <row r="76" spans="1:7" s="14" customFormat="1">
      <c r="A76" s="22">
        <v>70</v>
      </c>
      <c r="B76" s="39" t="s">
        <v>69</v>
      </c>
      <c r="C76" s="29">
        <v>0</v>
      </c>
      <c r="D76" s="27">
        <v>20000</v>
      </c>
      <c r="E76" s="27">
        <v>1000</v>
      </c>
      <c r="F76" s="29">
        <f t="shared" si="5"/>
        <v>21000</v>
      </c>
      <c r="G76"/>
    </row>
    <row r="77" spans="1:7" s="14" customFormat="1">
      <c r="A77" s="22">
        <v>71</v>
      </c>
      <c r="B77" s="39" t="s">
        <v>70</v>
      </c>
      <c r="C77" s="29">
        <v>0</v>
      </c>
      <c r="D77" s="27">
        <v>3000</v>
      </c>
      <c r="E77" s="27">
        <v>2000</v>
      </c>
      <c r="F77" s="29">
        <f t="shared" si="5"/>
        <v>5000</v>
      </c>
      <c r="G77"/>
    </row>
    <row r="78" spans="1:7" s="14" customFormat="1">
      <c r="A78" s="22">
        <v>72</v>
      </c>
      <c r="B78" s="39" t="s">
        <v>71</v>
      </c>
      <c r="C78" s="29">
        <v>0</v>
      </c>
      <c r="D78" s="27">
        <v>0</v>
      </c>
      <c r="E78" s="27">
        <v>0</v>
      </c>
      <c r="F78" s="29">
        <f t="shared" si="5"/>
        <v>0</v>
      </c>
      <c r="G78"/>
    </row>
    <row r="79" spans="1:7" s="14" customFormat="1">
      <c r="A79" s="22">
        <v>73</v>
      </c>
      <c r="B79" s="39" t="s">
        <v>72</v>
      </c>
      <c r="C79" s="29">
        <v>0</v>
      </c>
      <c r="D79" s="27">
        <v>2500</v>
      </c>
      <c r="E79" s="27">
        <v>0</v>
      </c>
      <c r="F79" s="29">
        <f t="shared" si="5"/>
        <v>2500</v>
      </c>
      <c r="G79"/>
    </row>
    <row r="80" spans="1:7" s="14" customFormat="1">
      <c r="A80" s="22">
        <v>74</v>
      </c>
      <c r="B80" s="39" t="s">
        <v>73</v>
      </c>
      <c r="C80" s="29">
        <v>0</v>
      </c>
      <c r="D80" s="27">
        <v>0</v>
      </c>
      <c r="E80" s="27">
        <v>0</v>
      </c>
      <c r="F80" s="29">
        <f t="shared" si="5"/>
        <v>0</v>
      </c>
      <c r="G80"/>
    </row>
    <row r="81" spans="1:7" s="14" customFormat="1">
      <c r="A81" s="22">
        <v>75</v>
      </c>
      <c r="B81" s="39" t="s">
        <v>74</v>
      </c>
      <c r="C81" s="29">
        <v>0</v>
      </c>
      <c r="D81" s="27">
        <v>8000</v>
      </c>
      <c r="E81" s="27">
        <v>1000</v>
      </c>
      <c r="F81" s="29">
        <f t="shared" si="5"/>
        <v>9000</v>
      </c>
      <c r="G81"/>
    </row>
    <row r="82" spans="1:7" s="14" customFormat="1">
      <c r="A82" s="22">
        <v>76</v>
      </c>
      <c r="B82" s="39"/>
      <c r="C82" s="27"/>
      <c r="D82" s="27"/>
      <c r="E82" s="27"/>
      <c r="F82" s="29">
        <f t="shared" si="5"/>
        <v>0</v>
      </c>
      <c r="G82"/>
    </row>
    <row r="83" spans="1:7" s="14" customFormat="1">
      <c r="A83" s="22">
        <v>77</v>
      </c>
      <c r="B83" s="38" t="s">
        <v>75</v>
      </c>
      <c r="C83" s="29">
        <v>0</v>
      </c>
      <c r="D83" s="27">
        <v>0</v>
      </c>
      <c r="E83" s="27">
        <v>0</v>
      </c>
      <c r="F83" s="29">
        <f t="shared" si="5"/>
        <v>0</v>
      </c>
      <c r="G83"/>
    </row>
    <row r="84" spans="1:7" s="14" customFormat="1">
      <c r="A84" s="22">
        <v>78</v>
      </c>
      <c r="B84" s="38" t="s">
        <v>76</v>
      </c>
      <c r="C84" s="29">
        <v>0</v>
      </c>
      <c r="D84" s="27">
        <v>15000</v>
      </c>
      <c r="E84" s="27">
        <v>0</v>
      </c>
      <c r="F84" s="29">
        <f t="shared" si="5"/>
        <v>15000</v>
      </c>
      <c r="G84"/>
    </row>
    <row r="85" spans="1:7" s="14" customFormat="1" ht="16" thickBot="1">
      <c r="A85" s="22">
        <v>79</v>
      </c>
      <c r="B85" s="27"/>
      <c r="C85" s="27"/>
      <c r="D85" s="27"/>
      <c r="E85" s="27"/>
      <c r="F85" s="29"/>
      <c r="G85"/>
    </row>
    <row r="86" spans="1:7" s="14" customFormat="1" ht="16" thickBot="1">
      <c r="A86" s="22">
        <v>80</v>
      </c>
      <c r="B86" s="32" t="s">
        <v>77</v>
      </c>
      <c r="C86" s="44">
        <f>SUM(C48:C85)</f>
        <v>0</v>
      </c>
      <c r="D86" s="44">
        <f>SUM(D48:D85)</f>
        <v>139500</v>
      </c>
      <c r="E86" s="44">
        <f>SUM(E48:E85)</f>
        <v>13000</v>
      </c>
      <c r="F86" s="44">
        <f>SUM(F48:F85)</f>
        <v>152500</v>
      </c>
      <c r="G86"/>
    </row>
    <row r="87" spans="1:7" s="14" customFormat="1" ht="16" thickBot="1">
      <c r="A87" s="22">
        <v>81</v>
      </c>
      <c r="B87" s="46"/>
      <c r="C87" s="47"/>
      <c r="D87" s="47"/>
      <c r="E87" s="47"/>
      <c r="F87" s="47"/>
      <c r="G87"/>
    </row>
    <row r="88" spans="1:7" s="14" customFormat="1" ht="16" thickBot="1">
      <c r="A88" s="22">
        <v>82</v>
      </c>
      <c r="B88" s="36" t="s">
        <v>78</v>
      </c>
      <c r="C88" s="37">
        <f>C46+C86</f>
        <v>8000</v>
      </c>
      <c r="D88" s="37">
        <f>D46+D86</f>
        <v>439265.69</v>
      </c>
      <c r="E88" s="37">
        <f>E46+E86</f>
        <v>326922.27</v>
      </c>
      <c r="F88" s="37">
        <f>F46+F86</f>
        <v>774187.96</v>
      </c>
      <c r="G88"/>
    </row>
    <row r="89" spans="1:7" s="14" customFormat="1">
      <c r="A89" s="22">
        <v>83</v>
      </c>
      <c r="B89" s="27"/>
      <c r="C89" s="31"/>
      <c r="D89" s="31"/>
      <c r="E89" s="31"/>
      <c r="F89" s="48"/>
      <c r="G89"/>
    </row>
    <row r="90" spans="1:7" s="14" customFormat="1">
      <c r="A90" s="22">
        <v>84</v>
      </c>
      <c r="B90" s="49" t="s">
        <v>100</v>
      </c>
      <c r="C90" s="50">
        <f>C17-C88</f>
        <v>2000</v>
      </c>
      <c r="D90" s="50">
        <f>D17-D88</f>
        <v>110734.31</v>
      </c>
      <c r="E90" s="50">
        <f>E17-E88</f>
        <v>-16922.270000000019</v>
      </c>
      <c r="F90" s="50">
        <f>F17-F88</f>
        <v>95812.040000000037</v>
      </c>
      <c r="G90"/>
    </row>
    <row r="91" spans="1:7" s="14" customFormat="1">
      <c r="A91" s="22">
        <v>85</v>
      </c>
      <c r="B91" s="51" t="s">
        <v>115</v>
      </c>
      <c r="C91" s="52">
        <f>IF(ISERR(C90/C$88),"n/a",(C90/C$88))</f>
        <v>0.25</v>
      </c>
      <c r="D91" s="53">
        <f t="shared" ref="D91:E91" si="6">IF(ISERR(D90/D$88),"n/a",(D90/D$88))</f>
        <v>0.25208959525156632</v>
      </c>
      <c r="E91" s="53">
        <f t="shared" si="6"/>
        <v>-5.1762365408756089E-2</v>
      </c>
      <c r="F91" s="53" t="str">
        <f>IF(ISERR(C13/C$11),"n/a",(C13/C$11))</f>
        <v>n/a</v>
      </c>
      <c r="G91"/>
    </row>
    <row r="92" spans="1:7" s="14" customFormat="1">
      <c r="A92" s="22">
        <v>86</v>
      </c>
      <c r="B92" s="27"/>
      <c r="C92" s="27"/>
      <c r="D92" s="27"/>
      <c r="E92" s="27"/>
      <c r="F92" s="27"/>
      <c r="G92"/>
    </row>
    <row r="93" spans="1:7" s="14" customFormat="1">
      <c r="A93" s="22">
        <v>87</v>
      </c>
      <c r="B93" s="49" t="s">
        <v>79</v>
      </c>
      <c r="C93" s="50">
        <f>C19-C88</f>
        <v>3000</v>
      </c>
      <c r="D93" s="50">
        <f>D19-D88</f>
        <v>10734.309999999998</v>
      </c>
      <c r="E93" s="50">
        <f>E19-E88</f>
        <v>-6922.2700000000186</v>
      </c>
      <c r="F93" s="50">
        <f>F19-F88</f>
        <v>6812.0400000000373</v>
      </c>
      <c r="G93"/>
    </row>
    <row r="94" spans="1:7" s="14" customFormat="1">
      <c r="A94" s="22">
        <v>88</v>
      </c>
      <c r="B94" s="51" t="s">
        <v>115</v>
      </c>
      <c r="C94" s="52">
        <f t="shared" ref="C94:F94" si="7">IF(ISERR(C93/C$88),"n/a",(C93/C$88))</f>
        <v>0.375</v>
      </c>
      <c r="D94" s="53">
        <f t="shared" si="7"/>
        <v>2.4436941569463341E-2</v>
      </c>
      <c r="E94" s="53">
        <f t="shared" si="7"/>
        <v>-2.1174054615490153E-2</v>
      </c>
      <c r="F94" s="53">
        <f t="shared" si="7"/>
        <v>8.7989485137434029E-3</v>
      </c>
      <c r="G94"/>
    </row>
    <row r="95" spans="1:7" s="14" customFormat="1">
      <c r="B95" s="54"/>
      <c r="C95" s="55"/>
      <c r="D95" s="55"/>
      <c r="E95" s="55"/>
      <c r="F95" s="55"/>
      <c r="G95"/>
    </row>
    <row r="96" spans="1:7" s="14" customFormat="1">
      <c r="B96" s="13"/>
      <c r="C96" s="13"/>
      <c r="D96" s="13"/>
      <c r="E96" s="13"/>
      <c r="F96" s="56"/>
      <c r="G96"/>
    </row>
    <row r="97" spans="2:7" s="14" customFormat="1">
      <c r="B97" s="57" t="s">
        <v>83</v>
      </c>
      <c r="C97" s="13"/>
      <c r="D97" s="13"/>
      <c r="E97" s="13"/>
      <c r="G97"/>
    </row>
    <row r="98" spans="2:7">
      <c r="B98" s="57"/>
    </row>
    <row r="99" spans="2:7">
      <c r="B99" s="57"/>
    </row>
    <row r="100" spans="2:7">
      <c r="B100" s="57"/>
    </row>
    <row r="101" spans="2:7">
      <c r="B101" s="57"/>
    </row>
    <row r="102" spans="2:7">
      <c r="B102" s="57"/>
    </row>
    <row r="103" spans="2:7">
      <c r="B103" s="57"/>
    </row>
  </sheetData>
  <phoneticPr fontId="22" type="noConversion"/>
  <pageMargins left="0.75" right="0.75" top="1" bottom="1" header="0.5" footer="0.5"/>
  <pageSetup scale="86" fitToHeight="4"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sheetPr>
  <dimension ref="A1:K103"/>
  <sheetViews>
    <sheetView topLeftCell="A33" zoomScale="150" zoomScaleNormal="150" zoomScalePageLayoutView="150" workbookViewId="0">
      <selection activeCell="B99" sqref="B99"/>
    </sheetView>
  </sheetViews>
  <sheetFormatPr baseColWidth="10" defaultColWidth="8.83203125" defaultRowHeight="15" x14ac:dyDescent="0"/>
  <cols>
    <col min="1" max="1" width="3.6640625" customWidth="1"/>
    <col min="2" max="2" width="40.6640625" customWidth="1"/>
    <col min="3" max="3" width="19.5" customWidth="1"/>
    <col min="4" max="5" width="15.6640625" customWidth="1"/>
    <col min="6" max="6" width="18.1640625" customWidth="1"/>
  </cols>
  <sheetData>
    <row r="1" spans="1:6" ht="23">
      <c r="A1" s="12" t="s">
        <v>101</v>
      </c>
      <c r="B1" s="13"/>
      <c r="C1" s="13"/>
      <c r="D1" s="13"/>
      <c r="E1" s="13"/>
      <c r="F1" s="14"/>
    </row>
    <row r="2" spans="1:6" s="16" customFormat="1" ht="18">
      <c r="A2" s="15" t="s">
        <v>11</v>
      </c>
      <c r="C2" s="17"/>
      <c r="D2" s="17"/>
      <c r="E2" s="17"/>
    </row>
    <row r="3" spans="1:6">
      <c r="A3" s="18"/>
      <c r="B3" s="13"/>
      <c r="C3" s="13"/>
      <c r="D3" s="13"/>
      <c r="E3" s="13"/>
      <c r="F3" s="14"/>
    </row>
    <row r="4" spans="1:6" s="19" customFormat="1" ht="24">
      <c r="B4" s="20"/>
      <c r="C4" s="21" t="s">
        <v>12</v>
      </c>
      <c r="D4" s="21" t="s">
        <v>13</v>
      </c>
      <c r="E4" s="21" t="s">
        <v>14</v>
      </c>
      <c r="F4" s="21" t="s">
        <v>15</v>
      </c>
    </row>
    <row r="6" spans="1:6" s="4" customFormat="1">
      <c r="A6" s="22">
        <v>1</v>
      </c>
      <c r="B6" s="23" t="s">
        <v>16</v>
      </c>
      <c r="C6" s="24"/>
      <c r="D6" s="24"/>
      <c r="E6" s="24"/>
      <c r="F6" s="25"/>
    </row>
    <row r="7" spans="1:6">
      <c r="A7" s="22">
        <v>2</v>
      </c>
      <c r="B7" s="26"/>
      <c r="C7" s="27"/>
      <c r="D7" s="27"/>
      <c r="E7" s="27"/>
      <c r="F7" s="28"/>
    </row>
    <row r="8" spans="1:6">
      <c r="A8" s="22">
        <v>3</v>
      </c>
      <c r="B8" s="27" t="s">
        <v>90</v>
      </c>
      <c r="C8" s="29">
        <v>3000</v>
      </c>
      <c r="D8" s="27">
        <v>10734</v>
      </c>
      <c r="E8" s="27">
        <v>-6922</v>
      </c>
      <c r="F8" s="29">
        <f>SUM(C8:E8)</f>
        <v>6812</v>
      </c>
    </row>
    <row r="9" spans="1:6" ht="16" thickBot="1">
      <c r="A9" s="22">
        <v>4</v>
      </c>
      <c r="B9" s="27" t="s">
        <v>17</v>
      </c>
      <c r="C9" s="30">
        <v>0</v>
      </c>
      <c r="D9" s="31">
        <v>0</v>
      </c>
      <c r="E9" s="31">
        <v>0</v>
      </c>
      <c r="F9" s="29">
        <f>SUM(C9:E9)</f>
        <v>0</v>
      </c>
    </row>
    <row r="10" spans="1:6">
      <c r="A10" s="22">
        <v>5</v>
      </c>
      <c r="B10" s="32" t="s">
        <v>18</v>
      </c>
      <c r="C10" s="33">
        <f t="shared" ref="C10:F10" si="0">SUM(C8:C9)</f>
        <v>3000</v>
      </c>
      <c r="D10" s="33">
        <f t="shared" si="0"/>
        <v>10734</v>
      </c>
      <c r="E10" s="33">
        <f t="shared" si="0"/>
        <v>-6922</v>
      </c>
      <c r="F10" s="33">
        <f t="shared" si="0"/>
        <v>6812</v>
      </c>
    </row>
    <row r="11" spans="1:6">
      <c r="A11" s="22">
        <v>6</v>
      </c>
      <c r="B11" s="27"/>
      <c r="C11" s="27"/>
      <c r="D11" s="27"/>
      <c r="E11" s="27"/>
      <c r="F11" s="29"/>
    </row>
    <row r="12" spans="1:6">
      <c r="A12" s="22">
        <v>7</v>
      </c>
      <c r="B12" s="27" t="s">
        <v>19</v>
      </c>
      <c r="C12" s="29">
        <v>0</v>
      </c>
      <c r="D12" s="27">
        <v>0</v>
      </c>
      <c r="E12" s="27">
        <v>0</v>
      </c>
      <c r="F12" s="29">
        <f>SUM(C12:E12)</f>
        <v>0</v>
      </c>
    </row>
    <row r="13" spans="1:6">
      <c r="A13" s="22">
        <v>8</v>
      </c>
      <c r="B13" s="27" t="s">
        <v>20</v>
      </c>
      <c r="C13" s="29">
        <v>10000</v>
      </c>
      <c r="D13" s="27">
        <v>0</v>
      </c>
      <c r="E13" s="27">
        <v>0</v>
      </c>
      <c r="F13" s="29">
        <f>SUM(C13:E13)</f>
        <v>10000</v>
      </c>
    </row>
    <row r="14" spans="1:6">
      <c r="A14" s="22">
        <v>9</v>
      </c>
      <c r="B14" s="27" t="s">
        <v>21</v>
      </c>
      <c r="C14" s="29">
        <v>0</v>
      </c>
      <c r="D14" s="27">
        <v>55000</v>
      </c>
      <c r="E14" s="27">
        <v>0</v>
      </c>
      <c r="F14" s="29">
        <f>SUM(C14:E14)</f>
        <v>55000</v>
      </c>
    </row>
    <row r="15" spans="1:6">
      <c r="A15" s="22">
        <v>10</v>
      </c>
      <c r="B15" s="27" t="s">
        <v>22</v>
      </c>
      <c r="C15" s="29">
        <v>0</v>
      </c>
      <c r="D15" s="27">
        <v>525000</v>
      </c>
      <c r="E15" s="27">
        <v>0</v>
      </c>
      <c r="F15" s="29">
        <f>SUM(C15:E15)</f>
        <v>525000</v>
      </c>
    </row>
    <row r="16" spans="1:6" ht="16" thickBot="1">
      <c r="A16" s="22"/>
      <c r="B16" s="27" t="s">
        <v>23</v>
      </c>
      <c r="C16" s="34">
        <v>0</v>
      </c>
      <c r="D16" s="35">
        <v>0</v>
      </c>
      <c r="E16" s="35">
        <v>310000</v>
      </c>
      <c r="F16" s="29">
        <f>SUM(C16:E16)</f>
        <v>310000</v>
      </c>
    </row>
    <row r="17" spans="1:11">
      <c r="A17" s="22">
        <v>11</v>
      </c>
      <c r="B17" s="32" t="s">
        <v>96</v>
      </c>
      <c r="C17" s="33">
        <f>SUM(C12:C16)</f>
        <v>10000</v>
      </c>
      <c r="D17" s="33">
        <f>SUM(D12:D16)</f>
        <v>580000</v>
      </c>
      <c r="E17" s="33">
        <f>SUM(E12:E16)</f>
        <v>310000</v>
      </c>
      <c r="F17" s="33">
        <f>SUM(F12:F16)</f>
        <v>900000</v>
      </c>
    </row>
    <row r="18" spans="1:11" ht="16" thickBot="1">
      <c r="A18" s="22">
        <v>12</v>
      </c>
      <c r="B18" s="27"/>
      <c r="C18" s="31"/>
      <c r="D18" s="31"/>
      <c r="E18" s="31"/>
      <c r="F18" s="30"/>
    </row>
    <row r="19" spans="1:11" ht="16" thickBot="1">
      <c r="A19" s="22">
        <v>13</v>
      </c>
      <c r="B19" s="36" t="str">
        <f>"TOTAL "&amp;B6</f>
        <v>TOTAL SOURCES OF FUNDS</v>
      </c>
      <c r="C19" s="37">
        <f>C10+C17</f>
        <v>13000</v>
      </c>
      <c r="D19" s="37">
        <f t="shared" ref="D19:F19" si="1">D10+D17</f>
        <v>590734</v>
      </c>
      <c r="E19" s="37">
        <f t="shared" si="1"/>
        <v>303078</v>
      </c>
      <c r="F19" s="37">
        <f t="shared" si="1"/>
        <v>906812</v>
      </c>
    </row>
    <row r="20" spans="1:11">
      <c r="A20" s="22">
        <v>14</v>
      </c>
      <c r="B20" s="27"/>
      <c r="C20" s="35"/>
      <c r="D20" s="35"/>
      <c r="E20" s="35"/>
      <c r="F20" s="34"/>
    </row>
    <row r="21" spans="1:11">
      <c r="A21" s="22">
        <v>15</v>
      </c>
      <c r="B21" s="27"/>
      <c r="C21" s="27"/>
      <c r="D21" s="27"/>
      <c r="E21" s="27"/>
      <c r="F21" s="28"/>
    </row>
    <row r="22" spans="1:11" s="4" customFormat="1">
      <c r="A22" s="22">
        <v>16</v>
      </c>
      <c r="B22" s="23" t="s">
        <v>24</v>
      </c>
      <c r="C22" s="24"/>
      <c r="D22" s="24"/>
      <c r="E22" s="24"/>
      <c r="F22" s="25"/>
    </row>
    <row r="23" spans="1:11">
      <c r="A23" s="22">
        <v>17</v>
      </c>
      <c r="B23" s="27"/>
      <c r="C23" s="27"/>
      <c r="D23" s="27"/>
      <c r="E23" s="27"/>
      <c r="F23" s="28"/>
    </row>
    <row r="24" spans="1:11">
      <c r="A24" s="22">
        <v>18</v>
      </c>
      <c r="B24" s="38" t="s">
        <v>25</v>
      </c>
      <c r="C24" s="27"/>
      <c r="D24" s="27"/>
      <c r="E24" s="27"/>
      <c r="F24" s="28"/>
    </row>
    <row r="25" spans="1:11" ht="16" thickBot="1">
      <c r="A25" s="22">
        <v>19</v>
      </c>
      <c r="B25" s="39" t="s">
        <v>26</v>
      </c>
      <c r="C25" s="29">
        <v>0</v>
      </c>
      <c r="D25" s="27">
        <v>10300</v>
      </c>
      <c r="E25" s="27">
        <v>0</v>
      </c>
      <c r="F25" s="29">
        <f>SUM(C25:E25)</f>
        <v>10300</v>
      </c>
    </row>
    <row r="26" spans="1:11">
      <c r="A26" s="22">
        <v>20</v>
      </c>
      <c r="B26" s="32" t="s">
        <v>27</v>
      </c>
      <c r="C26" s="33">
        <f t="shared" ref="C26:F26" si="2">SUM(C25:C25)</f>
        <v>0</v>
      </c>
      <c r="D26" s="33">
        <f t="shared" si="2"/>
        <v>10300</v>
      </c>
      <c r="E26" s="33">
        <f t="shared" si="2"/>
        <v>0</v>
      </c>
      <c r="F26" s="33">
        <f t="shared" si="2"/>
        <v>10300</v>
      </c>
    </row>
    <row r="27" spans="1:11">
      <c r="A27" s="22">
        <v>21</v>
      </c>
      <c r="B27" s="39"/>
      <c r="C27" s="27"/>
      <c r="D27" s="27"/>
      <c r="E27" s="27"/>
      <c r="F27" s="29"/>
    </row>
    <row r="28" spans="1:11">
      <c r="A28" s="22">
        <v>22</v>
      </c>
      <c r="B28" s="38" t="s">
        <v>28</v>
      </c>
      <c r="C28" s="27"/>
      <c r="D28" s="27"/>
      <c r="E28" s="27"/>
      <c r="F28" s="29"/>
    </row>
    <row r="29" spans="1:11">
      <c r="A29" s="22">
        <v>23</v>
      </c>
      <c r="B29" s="39" t="s">
        <v>29</v>
      </c>
      <c r="C29" s="29">
        <v>0</v>
      </c>
      <c r="D29" s="27">
        <v>148320</v>
      </c>
      <c r="E29" s="27">
        <v>0</v>
      </c>
      <c r="F29" s="61">
        <f>SUM(C29:E29)</f>
        <v>148320</v>
      </c>
    </row>
    <row r="30" spans="1:11" s="14" customFormat="1">
      <c r="A30" s="22">
        <v>24</v>
      </c>
      <c r="B30" s="39" t="s">
        <v>30</v>
      </c>
      <c r="C30" s="29">
        <v>0</v>
      </c>
      <c r="D30" s="27">
        <v>6180</v>
      </c>
      <c r="E30" s="27">
        <v>66950</v>
      </c>
      <c r="F30" s="61">
        <f t="shared" ref="F30:F40" si="3">SUM(C30:E30)</f>
        <v>73130</v>
      </c>
      <c r="G30"/>
      <c r="H30"/>
      <c r="I30"/>
      <c r="J30"/>
      <c r="K30"/>
    </row>
    <row r="31" spans="1:11" s="14" customFormat="1">
      <c r="A31" s="22">
        <v>25</v>
      </c>
      <c r="B31" s="39" t="s">
        <v>31</v>
      </c>
      <c r="C31" s="29">
        <v>0</v>
      </c>
      <c r="D31" s="27">
        <v>6180</v>
      </c>
      <c r="E31" s="27">
        <v>6180</v>
      </c>
      <c r="F31" s="61">
        <f t="shared" si="3"/>
        <v>12360</v>
      </c>
      <c r="G31"/>
      <c r="H31"/>
      <c r="I31"/>
      <c r="J31"/>
      <c r="K31"/>
    </row>
    <row r="32" spans="1:11" s="14" customFormat="1">
      <c r="A32" s="22">
        <v>26</v>
      </c>
      <c r="B32" s="39" t="s">
        <v>32</v>
      </c>
      <c r="C32" s="29">
        <v>0</v>
      </c>
      <c r="D32" s="27">
        <v>0</v>
      </c>
      <c r="E32" s="27">
        <v>53560</v>
      </c>
      <c r="F32" s="61">
        <f t="shared" si="3"/>
        <v>53560</v>
      </c>
      <c r="G32"/>
    </row>
    <row r="33" spans="1:7" s="14" customFormat="1">
      <c r="A33" s="22">
        <v>27</v>
      </c>
      <c r="B33" s="39" t="s">
        <v>33</v>
      </c>
      <c r="C33" s="29">
        <v>0</v>
      </c>
      <c r="D33" s="27">
        <v>0</v>
      </c>
      <c r="E33" s="27">
        <v>53560</v>
      </c>
      <c r="F33" s="61">
        <f t="shared" si="3"/>
        <v>53560</v>
      </c>
      <c r="G33"/>
    </row>
    <row r="34" spans="1:7" s="14" customFormat="1">
      <c r="A34" s="22">
        <v>28</v>
      </c>
      <c r="B34" s="39" t="s">
        <v>34</v>
      </c>
      <c r="C34" s="29">
        <v>0</v>
      </c>
      <c r="D34" s="27">
        <v>3090</v>
      </c>
      <c r="E34" s="27">
        <v>3090</v>
      </c>
      <c r="F34" s="61">
        <f t="shared" si="3"/>
        <v>6180</v>
      </c>
      <c r="G34"/>
    </row>
    <row r="35" spans="1:7" s="14" customFormat="1">
      <c r="A35" s="22">
        <v>29</v>
      </c>
      <c r="B35" s="39" t="s">
        <v>30</v>
      </c>
      <c r="C35" s="29">
        <v>0</v>
      </c>
      <c r="D35" s="27">
        <v>0</v>
      </c>
      <c r="E35" s="27">
        <v>28840</v>
      </c>
      <c r="F35" s="61">
        <f t="shared" si="3"/>
        <v>28840</v>
      </c>
      <c r="G35"/>
    </row>
    <row r="36" spans="1:7" s="14" customFormat="1">
      <c r="A36" s="22">
        <v>30</v>
      </c>
      <c r="B36" s="39" t="s">
        <v>35</v>
      </c>
      <c r="C36" s="29">
        <v>0</v>
      </c>
      <c r="D36" s="27">
        <v>0</v>
      </c>
      <c r="E36" s="27">
        <v>0</v>
      </c>
      <c r="F36" s="61">
        <f t="shared" si="3"/>
        <v>0</v>
      </c>
      <c r="G36"/>
    </row>
    <row r="37" spans="1:7" s="14" customFormat="1">
      <c r="A37" s="22">
        <v>31</v>
      </c>
      <c r="B37" s="39" t="s">
        <v>36</v>
      </c>
      <c r="C37" s="29">
        <v>0</v>
      </c>
      <c r="D37" s="27">
        <v>1030</v>
      </c>
      <c r="E37" s="27">
        <v>1030</v>
      </c>
      <c r="F37" s="61">
        <f t="shared" si="3"/>
        <v>2060</v>
      </c>
      <c r="G37"/>
    </row>
    <row r="38" spans="1:7" s="14" customFormat="1">
      <c r="A38" s="22">
        <v>32</v>
      </c>
      <c r="B38" s="39" t="s">
        <v>37</v>
      </c>
      <c r="C38" s="29">
        <v>5150</v>
      </c>
      <c r="D38" s="27">
        <v>0</v>
      </c>
      <c r="E38" s="27">
        <v>0</v>
      </c>
      <c r="F38" s="61">
        <f t="shared" si="3"/>
        <v>5150</v>
      </c>
      <c r="G38"/>
    </row>
    <row r="39" spans="1:7" s="14" customFormat="1">
      <c r="A39" s="22">
        <v>33</v>
      </c>
      <c r="B39" s="39" t="s">
        <v>30</v>
      </c>
      <c r="C39" s="29">
        <v>0</v>
      </c>
      <c r="D39" s="27">
        <v>2060</v>
      </c>
      <c r="E39" s="27">
        <v>0</v>
      </c>
      <c r="F39" s="61">
        <f t="shared" si="3"/>
        <v>2060</v>
      </c>
      <c r="G39"/>
    </row>
    <row r="40" spans="1:7" s="14" customFormat="1">
      <c r="A40" s="22">
        <v>34</v>
      </c>
      <c r="B40" s="39" t="s">
        <v>38</v>
      </c>
      <c r="C40" s="29">
        <v>0</v>
      </c>
      <c r="D40" s="27">
        <v>0</v>
      </c>
      <c r="E40" s="27">
        <v>0</v>
      </c>
      <c r="F40" s="61">
        <f t="shared" si="3"/>
        <v>0</v>
      </c>
      <c r="G40"/>
    </row>
    <row r="41" spans="1:7" s="14" customFormat="1" ht="16" thickBot="1">
      <c r="A41" s="22">
        <v>35</v>
      </c>
      <c r="B41" s="39" t="s">
        <v>35</v>
      </c>
      <c r="C41" s="29">
        <v>0</v>
      </c>
      <c r="D41" s="27">
        <v>0</v>
      </c>
      <c r="E41" s="27">
        <v>0</v>
      </c>
      <c r="F41" s="61">
        <f>SUM(C41:E41)</f>
        <v>0</v>
      </c>
      <c r="G41"/>
    </row>
    <row r="42" spans="1:7" s="14" customFormat="1">
      <c r="A42" s="22">
        <v>36</v>
      </c>
      <c r="B42" s="32" t="s">
        <v>39</v>
      </c>
      <c r="C42" s="33">
        <f>SUM(C29:C41)</f>
        <v>5150</v>
      </c>
      <c r="D42" s="33">
        <f>SUM(D29:D41)</f>
        <v>166860</v>
      </c>
      <c r="E42" s="33">
        <f>SUM(E29:E41)</f>
        <v>213210</v>
      </c>
      <c r="F42" s="33">
        <f>SUM(F29:F41)</f>
        <v>385220</v>
      </c>
      <c r="G42"/>
    </row>
    <row r="43" spans="1:7" s="14" customFormat="1">
      <c r="A43" s="22">
        <v>37</v>
      </c>
      <c r="B43" s="27"/>
      <c r="C43" s="27"/>
      <c r="D43" s="27"/>
      <c r="E43" s="27"/>
      <c r="F43" s="29"/>
      <c r="G43"/>
    </row>
    <row r="44" spans="1:7" s="14" customFormat="1">
      <c r="A44" s="22">
        <v>38</v>
      </c>
      <c r="B44" s="40" t="s">
        <v>40</v>
      </c>
      <c r="C44" s="29">
        <v>3090</v>
      </c>
      <c r="D44" s="38">
        <v>131599</v>
      </c>
      <c r="E44" s="38">
        <v>110130</v>
      </c>
      <c r="F44" s="41">
        <f>SUM(C44:E44)</f>
        <v>244819</v>
      </c>
      <c r="G44"/>
    </row>
    <row r="45" spans="1:7" s="14" customFormat="1" ht="16" thickBot="1">
      <c r="A45" s="22">
        <v>39</v>
      </c>
      <c r="B45" s="27"/>
      <c r="C45" s="42"/>
      <c r="D45" s="42"/>
      <c r="E45" s="42"/>
      <c r="F45" s="43"/>
      <c r="G45"/>
    </row>
    <row r="46" spans="1:7" s="14" customFormat="1" ht="16" thickBot="1">
      <c r="A46" s="22">
        <v>40</v>
      </c>
      <c r="B46" s="32" t="s">
        <v>41</v>
      </c>
      <c r="C46" s="44">
        <f>C26+C42+C44</f>
        <v>8240</v>
      </c>
      <c r="D46" s="44">
        <f>D26+D42+D44</f>
        <v>308759</v>
      </c>
      <c r="E46" s="44">
        <f>E26+E42+E44</f>
        <v>323340</v>
      </c>
      <c r="F46" s="44">
        <f>F26+F42+F44</f>
        <v>640339</v>
      </c>
      <c r="G46"/>
    </row>
    <row r="47" spans="1:7" s="14" customFormat="1">
      <c r="A47" s="22">
        <v>41</v>
      </c>
      <c r="B47" s="27"/>
      <c r="C47" s="27"/>
      <c r="D47" s="27"/>
      <c r="E47" s="27"/>
      <c r="F47" s="29"/>
      <c r="G47"/>
    </row>
    <row r="48" spans="1:7" s="14" customFormat="1">
      <c r="A48" s="22">
        <v>42</v>
      </c>
      <c r="B48" s="38" t="s">
        <v>42</v>
      </c>
      <c r="C48" s="29">
        <v>0</v>
      </c>
      <c r="D48" s="27">
        <v>50000</v>
      </c>
      <c r="E48" s="27">
        <v>0</v>
      </c>
      <c r="F48" s="29">
        <f>SUM(C48:E48)</f>
        <v>50000</v>
      </c>
      <c r="G48"/>
    </row>
    <row r="49" spans="1:7" s="14" customFormat="1" ht="14" customHeight="1">
      <c r="A49" s="22">
        <v>43</v>
      </c>
      <c r="B49" s="38" t="s">
        <v>43</v>
      </c>
      <c r="C49" s="29">
        <v>0</v>
      </c>
      <c r="D49" s="27">
        <v>6000</v>
      </c>
      <c r="E49" s="27">
        <v>3000</v>
      </c>
      <c r="F49" s="29">
        <f t="shared" ref="F49:F84" si="4">SUM(C49:E49)</f>
        <v>9000</v>
      </c>
      <c r="G49"/>
    </row>
    <row r="50" spans="1:7" s="14" customFormat="1" hidden="1">
      <c r="A50" s="22">
        <v>44</v>
      </c>
      <c r="B50" s="39"/>
      <c r="C50" s="27"/>
      <c r="D50" s="27"/>
      <c r="E50" s="27"/>
      <c r="F50" s="29">
        <f t="shared" si="4"/>
        <v>0</v>
      </c>
      <c r="G50"/>
    </row>
    <row r="51" spans="1:7" s="14" customFormat="1" hidden="1">
      <c r="A51" s="22">
        <v>45</v>
      </c>
      <c r="B51" s="38" t="s">
        <v>44</v>
      </c>
      <c r="C51" s="38"/>
      <c r="D51" s="45"/>
      <c r="E51" s="38"/>
      <c r="F51" s="29">
        <f t="shared" si="4"/>
        <v>0</v>
      </c>
      <c r="G51"/>
    </row>
    <row r="52" spans="1:7" s="14" customFormat="1" hidden="1">
      <c r="A52" s="22">
        <v>46</v>
      </c>
      <c r="B52" s="39" t="s">
        <v>45</v>
      </c>
      <c r="C52" s="29">
        <v>0</v>
      </c>
      <c r="D52" s="27">
        <v>0</v>
      </c>
      <c r="E52" s="27">
        <v>0</v>
      </c>
      <c r="F52" s="29">
        <f t="shared" si="4"/>
        <v>0</v>
      </c>
      <c r="G52"/>
    </row>
    <row r="53" spans="1:7" s="14" customFormat="1" hidden="1">
      <c r="A53" s="22">
        <v>47</v>
      </c>
      <c r="B53" s="39" t="s">
        <v>46</v>
      </c>
      <c r="C53" s="29">
        <v>0</v>
      </c>
      <c r="D53" s="27">
        <v>1000</v>
      </c>
      <c r="E53" s="27">
        <v>2000</v>
      </c>
      <c r="F53" s="29">
        <f t="shared" si="4"/>
        <v>3000</v>
      </c>
      <c r="G53"/>
    </row>
    <row r="54" spans="1:7" s="14" customFormat="1" hidden="1">
      <c r="A54" s="22">
        <v>48</v>
      </c>
      <c r="B54" s="39" t="s">
        <v>47</v>
      </c>
      <c r="C54" s="29">
        <v>0</v>
      </c>
      <c r="D54" s="27">
        <v>0</v>
      </c>
      <c r="E54" s="27">
        <v>0</v>
      </c>
      <c r="F54" s="29">
        <f t="shared" si="4"/>
        <v>0</v>
      </c>
      <c r="G54"/>
    </row>
    <row r="55" spans="1:7" s="14" customFormat="1" hidden="1">
      <c r="A55" s="22">
        <v>49</v>
      </c>
      <c r="B55" s="39" t="s">
        <v>48</v>
      </c>
      <c r="C55" s="29">
        <v>0</v>
      </c>
      <c r="D55" s="27">
        <v>1000</v>
      </c>
      <c r="E55" s="27">
        <v>0</v>
      </c>
      <c r="F55" s="29">
        <f t="shared" si="4"/>
        <v>1000</v>
      </c>
      <c r="G55"/>
    </row>
    <row r="56" spans="1:7" s="14" customFormat="1" hidden="1">
      <c r="A56" s="22">
        <v>50</v>
      </c>
      <c r="B56" s="39" t="s">
        <v>49</v>
      </c>
      <c r="C56" s="29">
        <v>0</v>
      </c>
      <c r="D56" s="27">
        <v>5000</v>
      </c>
      <c r="E56" s="27">
        <v>0</v>
      </c>
      <c r="F56" s="29">
        <f t="shared" si="4"/>
        <v>5000</v>
      </c>
      <c r="G56"/>
    </row>
    <row r="57" spans="1:7" s="14" customFormat="1" hidden="1">
      <c r="A57" s="22">
        <v>51</v>
      </c>
      <c r="B57" s="39" t="s">
        <v>50</v>
      </c>
      <c r="C57" s="29">
        <v>0</v>
      </c>
      <c r="D57" s="27">
        <v>0</v>
      </c>
      <c r="E57" s="27">
        <v>0</v>
      </c>
      <c r="F57" s="29">
        <f t="shared" si="4"/>
        <v>0</v>
      </c>
      <c r="G57"/>
    </row>
    <row r="58" spans="1:7" s="14" customFormat="1" hidden="1">
      <c r="A58" s="22">
        <v>52</v>
      </c>
      <c r="B58" s="39" t="s">
        <v>51</v>
      </c>
      <c r="C58" s="29">
        <v>0</v>
      </c>
      <c r="D58" s="27">
        <v>0</v>
      </c>
      <c r="E58" s="27">
        <v>0</v>
      </c>
      <c r="F58" s="29">
        <f t="shared" si="4"/>
        <v>0</v>
      </c>
      <c r="G58"/>
    </row>
    <row r="59" spans="1:7" s="14" customFormat="1" hidden="1">
      <c r="A59" s="22">
        <v>53</v>
      </c>
      <c r="B59" s="39" t="s">
        <v>52</v>
      </c>
      <c r="C59" s="29">
        <v>0</v>
      </c>
      <c r="D59" s="27">
        <v>4000</v>
      </c>
      <c r="E59" s="27">
        <v>0</v>
      </c>
      <c r="F59" s="29">
        <f t="shared" si="4"/>
        <v>4000</v>
      </c>
      <c r="G59"/>
    </row>
    <row r="60" spans="1:7" s="14" customFormat="1" hidden="1">
      <c r="A60" s="22">
        <v>54</v>
      </c>
      <c r="B60" s="39" t="s">
        <v>53</v>
      </c>
      <c r="C60" s="29">
        <v>0</v>
      </c>
      <c r="D60" s="27">
        <v>0</v>
      </c>
      <c r="E60" s="27">
        <v>0</v>
      </c>
      <c r="F60" s="29">
        <f t="shared" si="4"/>
        <v>0</v>
      </c>
      <c r="G60"/>
    </row>
    <row r="61" spans="1:7" s="14" customFormat="1" hidden="1">
      <c r="A61" s="22">
        <v>55</v>
      </c>
      <c r="B61" s="39" t="s">
        <v>54</v>
      </c>
      <c r="C61" s="29">
        <v>0</v>
      </c>
      <c r="D61" s="27">
        <v>2000</v>
      </c>
      <c r="E61" s="27">
        <v>0</v>
      </c>
      <c r="F61" s="29">
        <f t="shared" si="4"/>
        <v>2000</v>
      </c>
      <c r="G61"/>
    </row>
    <row r="62" spans="1:7" s="14" customFormat="1" hidden="1">
      <c r="A62" s="22">
        <v>56</v>
      </c>
      <c r="B62" s="39" t="s">
        <v>55</v>
      </c>
      <c r="C62" s="29">
        <v>0</v>
      </c>
      <c r="D62" s="27">
        <v>1000</v>
      </c>
      <c r="E62" s="27">
        <v>1000</v>
      </c>
      <c r="F62" s="29">
        <f t="shared" si="4"/>
        <v>2000</v>
      </c>
      <c r="G62"/>
    </row>
    <row r="63" spans="1:7" s="14" customFormat="1" hidden="1">
      <c r="A63" s="22">
        <v>57</v>
      </c>
      <c r="B63" s="39" t="s">
        <v>56</v>
      </c>
      <c r="C63" s="29">
        <v>0</v>
      </c>
      <c r="D63" s="27">
        <v>0</v>
      </c>
      <c r="E63" s="27">
        <v>0</v>
      </c>
      <c r="F63" s="29">
        <f t="shared" si="4"/>
        <v>0</v>
      </c>
      <c r="G63"/>
    </row>
    <row r="64" spans="1:7" s="14" customFormat="1" hidden="1">
      <c r="A64" s="22">
        <v>58</v>
      </c>
      <c r="B64" s="39" t="s">
        <v>57</v>
      </c>
      <c r="C64" s="29">
        <v>0</v>
      </c>
      <c r="D64" s="27">
        <v>0</v>
      </c>
      <c r="E64" s="27">
        <v>0</v>
      </c>
      <c r="F64" s="29">
        <f t="shared" si="4"/>
        <v>0</v>
      </c>
      <c r="G64"/>
    </row>
    <row r="65" spans="1:7" s="14" customFormat="1" hidden="1">
      <c r="A65" s="22">
        <v>59</v>
      </c>
      <c r="B65" s="39" t="s">
        <v>58</v>
      </c>
      <c r="C65" s="29">
        <v>0</v>
      </c>
      <c r="D65" s="27">
        <v>0</v>
      </c>
      <c r="E65" s="27">
        <v>0</v>
      </c>
      <c r="F65" s="29">
        <f t="shared" si="4"/>
        <v>0</v>
      </c>
      <c r="G65"/>
    </row>
    <row r="66" spans="1:7" s="14" customFormat="1" hidden="1">
      <c r="A66" s="22">
        <v>60</v>
      </c>
      <c r="B66" s="39" t="s">
        <v>59</v>
      </c>
      <c r="C66" s="29">
        <v>0</v>
      </c>
      <c r="D66" s="27">
        <v>9000</v>
      </c>
      <c r="E66" s="27">
        <v>3000</v>
      </c>
      <c r="F66" s="29">
        <f t="shared" si="4"/>
        <v>12000</v>
      </c>
      <c r="G66"/>
    </row>
    <row r="67" spans="1:7" s="14" customFormat="1" hidden="1">
      <c r="A67" s="22">
        <v>61</v>
      </c>
      <c r="B67" s="39" t="s">
        <v>60</v>
      </c>
      <c r="C67" s="29">
        <v>0</v>
      </c>
      <c r="D67" s="27">
        <v>0</v>
      </c>
      <c r="E67" s="27">
        <v>0</v>
      </c>
      <c r="F67" s="29">
        <f t="shared" si="4"/>
        <v>0</v>
      </c>
      <c r="G67"/>
    </row>
    <row r="68" spans="1:7" s="14" customFormat="1" hidden="1">
      <c r="A68" s="22">
        <v>62</v>
      </c>
      <c r="B68" s="39" t="s">
        <v>61</v>
      </c>
      <c r="C68" s="29">
        <v>0</v>
      </c>
      <c r="D68" s="27">
        <v>0</v>
      </c>
      <c r="E68" s="27">
        <v>0</v>
      </c>
      <c r="F68" s="29">
        <f t="shared" si="4"/>
        <v>0</v>
      </c>
      <c r="G68"/>
    </row>
    <row r="69" spans="1:7" s="14" customFormat="1" hidden="1">
      <c r="A69" s="22">
        <v>63</v>
      </c>
      <c r="B69" s="39" t="s">
        <v>62</v>
      </c>
      <c r="C69" s="29">
        <v>0</v>
      </c>
      <c r="D69" s="27">
        <v>0</v>
      </c>
      <c r="E69" s="27">
        <v>0</v>
      </c>
      <c r="F69" s="29">
        <f t="shared" si="4"/>
        <v>0</v>
      </c>
      <c r="G69"/>
    </row>
    <row r="70" spans="1:7" s="14" customFormat="1" hidden="1">
      <c r="A70" s="22">
        <v>64</v>
      </c>
      <c r="B70" s="39" t="s">
        <v>63</v>
      </c>
      <c r="C70" s="29">
        <v>0</v>
      </c>
      <c r="D70" s="27">
        <v>0</v>
      </c>
      <c r="E70" s="27">
        <v>0</v>
      </c>
      <c r="F70" s="29">
        <f t="shared" si="4"/>
        <v>0</v>
      </c>
      <c r="G70"/>
    </row>
    <row r="71" spans="1:7" s="14" customFormat="1" hidden="1">
      <c r="A71" s="22">
        <v>65</v>
      </c>
      <c r="B71" s="39" t="s">
        <v>64</v>
      </c>
      <c r="C71" s="29">
        <v>0</v>
      </c>
      <c r="D71" s="27">
        <v>0</v>
      </c>
      <c r="E71" s="27">
        <v>0</v>
      </c>
      <c r="F71" s="29">
        <f t="shared" si="4"/>
        <v>0</v>
      </c>
      <c r="G71"/>
    </row>
    <row r="72" spans="1:7" s="14" customFormat="1" hidden="1">
      <c r="A72" s="22">
        <v>66</v>
      </c>
      <c r="B72" s="39" t="s">
        <v>65</v>
      </c>
      <c r="C72" s="29">
        <v>0</v>
      </c>
      <c r="D72" s="27">
        <v>3000</v>
      </c>
      <c r="E72" s="27">
        <v>0</v>
      </c>
      <c r="F72" s="29">
        <f t="shared" si="4"/>
        <v>3000</v>
      </c>
      <c r="G72"/>
    </row>
    <row r="73" spans="1:7" s="14" customFormat="1" hidden="1">
      <c r="A73" s="22">
        <v>67</v>
      </c>
      <c r="B73" s="39" t="s">
        <v>66</v>
      </c>
      <c r="C73" s="29">
        <v>0</v>
      </c>
      <c r="D73" s="27">
        <v>0</v>
      </c>
      <c r="E73" s="27">
        <v>0</v>
      </c>
      <c r="F73" s="29">
        <f t="shared" si="4"/>
        <v>0</v>
      </c>
      <c r="G73"/>
    </row>
    <row r="74" spans="1:7" s="14" customFormat="1" hidden="1">
      <c r="A74" s="22">
        <v>68</v>
      </c>
      <c r="B74" s="39" t="s">
        <v>67</v>
      </c>
      <c r="C74" s="29">
        <v>0</v>
      </c>
      <c r="D74" s="27">
        <v>9000</v>
      </c>
      <c r="E74" s="27">
        <v>0</v>
      </c>
      <c r="F74" s="29">
        <f t="shared" si="4"/>
        <v>9000</v>
      </c>
      <c r="G74"/>
    </row>
    <row r="75" spans="1:7" s="14" customFormat="1" hidden="1">
      <c r="A75" s="22">
        <v>69</v>
      </c>
      <c r="B75" s="39" t="s">
        <v>68</v>
      </c>
      <c r="C75" s="29">
        <v>0</v>
      </c>
      <c r="D75" s="27">
        <v>0</v>
      </c>
      <c r="E75" s="27">
        <v>0</v>
      </c>
      <c r="F75" s="29">
        <f t="shared" si="4"/>
        <v>0</v>
      </c>
      <c r="G75"/>
    </row>
    <row r="76" spans="1:7" s="14" customFormat="1" hidden="1">
      <c r="A76" s="22">
        <v>70</v>
      </c>
      <c r="B76" s="39" t="s">
        <v>69</v>
      </c>
      <c r="C76" s="29">
        <v>0</v>
      </c>
      <c r="D76" s="27">
        <v>20000</v>
      </c>
      <c r="E76" s="27">
        <v>1000</v>
      </c>
      <c r="F76" s="29">
        <f t="shared" si="4"/>
        <v>21000</v>
      </c>
      <c r="G76"/>
    </row>
    <row r="77" spans="1:7" s="14" customFormat="1" hidden="1">
      <c r="A77" s="22">
        <v>71</v>
      </c>
      <c r="B77" s="39" t="s">
        <v>70</v>
      </c>
      <c r="C77" s="29">
        <v>0</v>
      </c>
      <c r="D77" s="27">
        <v>3000</v>
      </c>
      <c r="E77" s="27">
        <v>2000</v>
      </c>
      <c r="F77" s="29">
        <f t="shared" si="4"/>
        <v>5000</v>
      </c>
      <c r="G77"/>
    </row>
    <row r="78" spans="1:7" s="14" customFormat="1" hidden="1">
      <c r="A78" s="22">
        <v>72</v>
      </c>
      <c r="B78" s="39" t="s">
        <v>71</v>
      </c>
      <c r="C78" s="29">
        <v>0</v>
      </c>
      <c r="D78" s="27">
        <v>0</v>
      </c>
      <c r="E78" s="27">
        <v>0</v>
      </c>
      <c r="F78" s="29">
        <f t="shared" si="4"/>
        <v>0</v>
      </c>
      <c r="G78"/>
    </row>
    <row r="79" spans="1:7" s="14" customFormat="1" hidden="1">
      <c r="A79" s="22">
        <v>73</v>
      </c>
      <c r="B79" s="39" t="s">
        <v>72</v>
      </c>
      <c r="C79" s="29">
        <v>0</v>
      </c>
      <c r="D79" s="27">
        <v>2500</v>
      </c>
      <c r="E79" s="27">
        <v>0</v>
      </c>
      <c r="F79" s="29">
        <f t="shared" si="4"/>
        <v>2500</v>
      </c>
      <c r="G79"/>
    </row>
    <row r="80" spans="1:7" s="14" customFormat="1" hidden="1">
      <c r="A80" s="22">
        <v>74</v>
      </c>
      <c r="B80" s="39" t="s">
        <v>73</v>
      </c>
      <c r="C80" s="29">
        <v>0</v>
      </c>
      <c r="D80" s="27">
        <v>0</v>
      </c>
      <c r="E80" s="27">
        <v>0</v>
      </c>
      <c r="F80" s="29">
        <f t="shared" si="4"/>
        <v>0</v>
      </c>
      <c r="G80"/>
    </row>
    <row r="81" spans="1:7" s="14" customFormat="1" hidden="1">
      <c r="A81" s="22">
        <v>75</v>
      </c>
      <c r="B81" s="39" t="s">
        <v>74</v>
      </c>
      <c r="C81" s="29">
        <v>0</v>
      </c>
      <c r="D81" s="27">
        <v>8000</v>
      </c>
      <c r="E81" s="27">
        <v>1000</v>
      </c>
      <c r="F81" s="29">
        <f t="shared" si="4"/>
        <v>9000</v>
      </c>
      <c r="G81"/>
    </row>
    <row r="82" spans="1:7" s="14" customFormat="1">
      <c r="A82" s="22">
        <v>76</v>
      </c>
      <c r="B82" s="39"/>
      <c r="C82" s="27"/>
      <c r="D82" s="27"/>
      <c r="E82" s="27"/>
      <c r="F82" s="29">
        <f t="shared" si="4"/>
        <v>0</v>
      </c>
      <c r="G82"/>
    </row>
    <row r="83" spans="1:7" s="14" customFormat="1">
      <c r="A83" s="22">
        <v>77</v>
      </c>
      <c r="B83" s="38" t="s">
        <v>75</v>
      </c>
      <c r="C83" s="29">
        <v>0</v>
      </c>
      <c r="D83" s="27">
        <v>0</v>
      </c>
      <c r="E83" s="27">
        <v>0</v>
      </c>
      <c r="F83" s="29">
        <f t="shared" si="4"/>
        <v>0</v>
      </c>
      <c r="G83"/>
    </row>
    <row r="84" spans="1:7" s="14" customFormat="1">
      <c r="A84" s="22">
        <v>78</v>
      </c>
      <c r="B84" s="38" t="s">
        <v>76</v>
      </c>
      <c r="C84" s="29">
        <v>0</v>
      </c>
      <c r="D84" s="27">
        <v>15000</v>
      </c>
      <c r="E84" s="27">
        <v>0</v>
      </c>
      <c r="F84" s="29">
        <f t="shared" si="4"/>
        <v>15000</v>
      </c>
      <c r="G84"/>
    </row>
    <row r="85" spans="1:7" s="14" customFormat="1" ht="16" thickBot="1">
      <c r="A85" s="22">
        <v>79</v>
      </c>
      <c r="B85" s="27"/>
      <c r="C85" s="27"/>
      <c r="D85" s="27"/>
      <c r="E85" s="27"/>
      <c r="F85" s="29"/>
      <c r="G85"/>
    </row>
    <row r="86" spans="1:7" s="14" customFormat="1" ht="16" thickBot="1">
      <c r="A86" s="22">
        <v>80</v>
      </c>
      <c r="B86" s="32" t="s">
        <v>77</v>
      </c>
      <c r="C86" s="44">
        <f>SUM(C48:C85)</f>
        <v>0</v>
      </c>
      <c r="D86" s="44">
        <f>SUM(D48:D85)</f>
        <v>139500</v>
      </c>
      <c r="E86" s="44">
        <f>SUM(E48:E85)</f>
        <v>13000</v>
      </c>
      <c r="F86" s="44">
        <f>SUM(F48:F85)</f>
        <v>152500</v>
      </c>
      <c r="G86"/>
    </row>
    <row r="87" spans="1:7" s="14" customFormat="1" ht="16" thickBot="1">
      <c r="A87" s="22">
        <v>81</v>
      </c>
      <c r="B87" s="46"/>
      <c r="C87" s="47"/>
      <c r="D87" s="47"/>
      <c r="E87" s="47"/>
      <c r="F87" s="47"/>
      <c r="G87"/>
    </row>
    <row r="88" spans="1:7" s="14" customFormat="1" ht="16" thickBot="1">
      <c r="A88" s="22">
        <v>82</v>
      </c>
      <c r="B88" s="36" t="s">
        <v>78</v>
      </c>
      <c r="C88" s="37">
        <f>C46+C86</f>
        <v>8240</v>
      </c>
      <c r="D88" s="37">
        <f>D46+D86</f>
        <v>448259</v>
      </c>
      <c r="E88" s="37">
        <f>E46+E86</f>
        <v>336340</v>
      </c>
      <c r="F88" s="37">
        <f>F46+F86</f>
        <v>792839</v>
      </c>
      <c r="G88"/>
    </row>
    <row r="89" spans="1:7" s="14" customFormat="1">
      <c r="A89" s="22">
        <v>83</v>
      </c>
      <c r="B89" s="27"/>
      <c r="C89" s="31"/>
      <c r="D89" s="31"/>
      <c r="E89" s="31"/>
      <c r="F89" s="48"/>
      <c r="G89"/>
    </row>
    <row r="90" spans="1:7" s="14" customFormat="1">
      <c r="A90" s="22">
        <v>84</v>
      </c>
      <c r="B90" s="49" t="s">
        <v>91</v>
      </c>
      <c r="C90" s="50">
        <f>C17-C88</f>
        <v>1760</v>
      </c>
      <c r="D90" s="50">
        <f>D17-D88</f>
        <v>131741</v>
      </c>
      <c r="E90" s="50">
        <f>E17-E88</f>
        <v>-26340</v>
      </c>
      <c r="F90" s="50">
        <f>F17-F88</f>
        <v>107161</v>
      </c>
      <c r="G90"/>
    </row>
    <row r="91" spans="1:7" s="14" customFormat="1">
      <c r="A91" s="22">
        <v>85</v>
      </c>
      <c r="B91" s="51" t="s">
        <v>115</v>
      </c>
      <c r="C91" s="52">
        <f>IF(ISERR(C90/C$88),"n/a",(C90/C$88))</f>
        <v>0.21359223300970873</v>
      </c>
      <c r="D91" s="53">
        <f t="shared" ref="D91:F91" si="5">IF(ISERR(D90/D$88),"n/a",(D90/D$88))</f>
        <v>0.29389482419761792</v>
      </c>
      <c r="E91" s="53">
        <f t="shared" si="5"/>
        <v>-7.8313611226734858E-2</v>
      </c>
      <c r="F91" s="53">
        <f t="shared" si="5"/>
        <v>0.13516111089388894</v>
      </c>
      <c r="G91"/>
    </row>
    <row r="92" spans="1:7" s="14" customFormat="1">
      <c r="A92" s="22">
        <v>86</v>
      </c>
      <c r="B92" s="27"/>
      <c r="C92" s="27"/>
      <c r="D92" s="27"/>
      <c r="E92" s="27"/>
      <c r="F92" s="27"/>
      <c r="G92"/>
    </row>
    <row r="93" spans="1:7" s="14" customFormat="1">
      <c r="A93" s="22">
        <v>87</v>
      </c>
      <c r="B93" s="49" t="s">
        <v>79</v>
      </c>
      <c r="C93" s="50">
        <f>C19-C88</f>
        <v>4760</v>
      </c>
      <c r="D93" s="50">
        <f>D19-D88</f>
        <v>142475</v>
      </c>
      <c r="E93" s="50">
        <f>E19-E88</f>
        <v>-33262</v>
      </c>
      <c r="F93" s="50">
        <f>F19-F88</f>
        <v>113973</v>
      </c>
      <c r="G93"/>
    </row>
    <row r="94" spans="1:7" s="14" customFormat="1">
      <c r="A94" s="22">
        <v>88</v>
      </c>
      <c r="B94" s="51" t="s">
        <v>115</v>
      </c>
      <c r="C94" s="52">
        <f t="shared" ref="C94:F94" si="6">IF(ISERR(C93/C$88),"n/a",(C93/C$88))</f>
        <v>0.57766990291262132</v>
      </c>
      <c r="D94" s="53">
        <f t="shared" si="6"/>
        <v>0.31784080185785452</v>
      </c>
      <c r="E94" s="53">
        <f t="shared" si="6"/>
        <v>-9.8893976333472078E-2</v>
      </c>
      <c r="F94" s="53">
        <f t="shared" si="6"/>
        <v>0.14375301921323244</v>
      </c>
      <c r="G94"/>
    </row>
    <row r="95" spans="1:7" s="14" customFormat="1">
      <c r="B95" s="54"/>
      <c r="C95" s="55"/>
      <c r="D95" s="55"/>
      <c r="E95" s="55"/>
      <c r="F95" s="55"/>
      <c r="G95"/>
    </row>
    <row r="96" spans="1:7" s="14" customFormat="1">
      <c r="B96" s="13"/>
      <c r="C96" s="13"/>
      <c r="D96" s="13"/>
      <c r="E96" s="13"/>
      <c r="F96" s="56"/>
      <c r="G96"/>
    </row>
    <row r="97" spans="2:7" s="14" customFormat="1">
      <c r="B97" s="57" t="s">
        <v>83</v>
      </c>
      <c r="C97" s="13"/>
      <c r="D97" s="13"/>
      <c r="E97" s="13"/>
      <c r="G97"/>
    </row>
    <row r="98" spans="2:7">
      <c r="B98" s="57"/>
    </row>
    <row r="99" spans="2:7">
      <c r="B99" s="57"/>
    </row>
    <row r="100" spans="2:7">
      <c r="B100" s="57"/>
    </row>
    <row r="101" spans="2:7">
      <c r="B101" s="57"/>
    </row>
    <row r="102" spans="2:7">
      <c r="B102" s="57"/>
    </row>
    <row r="103" spans="2:7">
      <c r="B103" s="5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sheetPr>
  <dimension ref="A1:K103"/>
  <sheetViews>
    <sheetView topLeftCell="A21" zoomScale="150" zoomScaleNormal="150" zoomScalePageLayoutView="150" workbookViewId="0">
      <selection activeCell="D101" sqref="D101"/>
    </sheetView>
  </sheetViews>
  <sheetFormatPr baseColWidth="10" defaultColWidth="8.83203125" defaultRowHeight="15" x14ac:dyDescent="0"/>
  <cols>
    <col min="1" max="1" width="3.6640625" customWidth="1"/>
    <col min="2" max="2" width="40.6640625" customWidth="1"/>
    <col min="3" max="3" width="19.5" customWidth="1"/>
    <col min="4" max="5" width="15.6640625" customWidth="1"/>
    <col min="6" max="6" width="18.1640625" customWidth="1"/>
  </cols>
  <sheetData>
    <row r="1" spans="1:6" ht="23">
      <c r="A1" s="12" t="s">
        <v>92</v>
      </c>
      <c r="B1" s="13"/>
      <c r="C1" s="13"/>
      <c r="D1" s="13"/>
      <c r="E1" s="13"/>
      <c r="F1" s="14"/>
    </row>
    <row r="2" spans="1:6" s="16" customFormat="1" ht="18">
      <c r="A2" s="15" t="s">
        <v>11</v>
      </c>
      <c r="C2" s="17"/>
      <c r="D2" s="17"/>
      <c r="E2" s="17"/>
    </row>
    <row r="3" spans="1:6">
      <c r="A3" s="18"/>
      <c r="B3" s="13"/>
      <c r="C3" s="13"/>
      <c r="D3" s="13"/>
      <c r="E3" s="13"/>
      <c r="F3" s="14"/>
    </row>
    <row r="4" spans="1:6" s="19" customFormat="1" ht="24">
      <c r="B4" s="20"/>
      <c r="C4" s="21" t="s">
        <v>12</v>
      </c>
      <c r="D4" s="21" t="s">
        <v>13</v>
      </c>
      <c r="E4" s="21" t="s">
        <v>14</v>
      </c>
      <c r="F4" s="21" t="s">
        <v>15</v>
      </c>
    </row>
    <row r="6" spans="1:6" s="4" customFormat="1">
      <c r="A6" s="22">
        <v>1</v>
      </c>
      <c r="B6" s="23" t="s">
        <v>16</v>
      </c>
      <c r="C6" s="24"/>
      <c r="D6" s="24"/>
      <c r="E6" s="24"/>
      <c r="F6" s="25"/>
    </row>
    <row r="7" spans="1:6">
      <c r="A7" s="22">
        <v>2</v>
      </c>
      <c r="B7" s="26"/>
      <c r="C7" s="27"/>
      <c r="D7" s="27"/>
      <c r="E7" s="27"/>
      <c r="F7" s="28"/>
    </row>
    <row r="8" spans="1:6">
      <c r="A8" s="22">
        <v>3</v>
      </c>
      <c r="B8" s="27" t="s">
        <v>93</v>
      </c>
      <c r="C8" s="29">
        <v>4760</v>
      </c>
      <c r="D8" s="27">
        <v>142475</v>
      </c>
      <c r="E8" s="27">
        <v>-33262</v>
      </c>
      <c r="F8" s="29">
        <f>SUM(C8:E8)</f>
        <v>113973</v>
      </c>
    </row>
    <row r="9" spans="1:6" ht="16" thickBot="1">
      <c r="A9" s="22">
        <v>4</v>
      </c>
      <c r="B9" s="27" t="s">
        <v>17</v>
      </c>
      <c r="C9" s="30">
        <v>0</v>
      </c>
      <c r="D9" s="31">
        <v>0</v>
      </c>
      <c r="E9" s="31">
        <v>0</v>
      </c>
      <c r="F9" s="29">
        <f>SUM(C9:E9)</f>
        <v>0</v>
      </c>
    </row>
    <row r="10" spans="1:6">
      <c r="A10" s="22">
        <v>5</v>
      </c>
      <c r="B10" s="32" t="s">
        <v>18</v>
      </c>
      <c r="C10" s="33">
        <f t="shared" ref="C10:F10" si="0">SUM(C8:C9)</f>
        <v>4760</v>
      </c>
      <c r="D10" s="33">
        <f t="shared" si="0"/>
        <v>142475</v>
      </c>
      <c r="E10" s="33">
        <f t="shared" si="0"/>
        <v>-33262</v>
      </c>
      <c r="F10" s="33">
        <f t="shared" si="0"/>
        <v>113973</v>
      </c>
    </row>
    <row r="11" spans="1:6">
      <c r="A11" s="22">
        <v>6</v>
      </c>
      <c r="B11" s="27"/>
      <c r="C11" s="27"/>
      <c r="D11" s="27"/>
      <c r="E11" s="27"/>
      <c r="F11" s="29"/>
    </row>
    <row r="12" spans="1:6">
      <c r="A12" s="22">
        <v>7</v>
      </c>
      <c r="B12" s="27" t="s">
        <v>19</v>
      </c>
      <c r="C12" s="29">
        <v>0</v>
      </c>
      <c r="D12" s="27">
        <v>0</v>
      </c>
      <c r="E12" s="27">
        <v>0</v>
      </c>
      <c r="F12" s="29">
        <f>SUM(C12:E12)</f>
        <v>0</v>
      </c>
    </row>
    <row r="13" spans="1:6">
      <c r="A13" s="22">
        <v>8</v>
      </c>
      <c r="B13" s="27" t="s">
        <v>20</v>
      </c>
      <c r="C13" s="29">
        <v>10000</v>
      </c>
      <c r="D13" s="27">
        <v>0</v>
      </c>
      <c r="E13" s="27">
        <v>0</v>
      </c>
      <c r="F13" s="29">
        <f>SUM(C13:E13)</f>
        <v>10000</v>
      </c>
    </row>
    <row r="14" spans="1:6">
      <c r="A14" s="22">
        <v>9</v>
      </c>
      <c r="B14" s="27" t="s">
        <v>21</v>
      </c>
      <c r="C14" s="29">
        <v>0</v>
      </c>
      <c r="D14" s="27">
        <v>57750</v>
      </c>
      <c r="E14" s="27">
        <v>0</v>
      </c>
      <c r="F14" s="29">
        <f>SUM(C14:E14)</f>
        <v>57750</v>
      </c>
    </row>
    <row r="15" spans="1:6">
      <c r="A15" s="22">
        <v>10</v>
      </c>
      <c r="B15" s="27" t="s">
        <v>22</v>
      </c>
      <c r="C15" s="29">
        <v>0</v>
      </c>
      <c r="D15" s="27">
        <v>551250</v>
      </c>
      <c r="E15" s="27">
        <v>0</v>
      </c>
      <c r="F15" s="29">
        <f>SUM(C15:E15)</f>
        <v>551250</v>
      </c>
    </row>
    <row r="16" spans="1:6" ht="16" thickBot="1">
      <c r="A16" s="22"/>
      <c r="B16" s="27" t="s">
        <v>23</v>
      </c>
      <c r="C16" s="34">
        <v>0</v>
      </c>
      <c r="D16" s="35">
        <v>0</v>
      </c>
      <c r="E16" s="35">
        <v>210000</v>
      </c>
      <c r="F16" s="29">
        <f>SUM(C16:E16)</f>
        <v>210000</v>
      </c>
    </row>
    <row r="17" spans="1:11">
      <c r="A17" s="22">
        <v>11</v>
      </c>
      <c r="B17" s="32" t="s">
        <v>95</v>
      </c>
      <c r="C17" s="33">
        <f>SUM(C12:C16)</f>
        <v>10000</v>
      </c>
      <c r="D17" s="33">
        <f>SUM(D12:D16)</f>
        <v>609000</v>
      </c>
      <c r="E17" s="33">
        <f>SUM(E12:E16)</f>
        <v>210000</v>
      </c>
      <c r="F17" s="33">
        <f>SUM(F12:F16)</f>
        <v>829000</v>
      </c>
    </row>
    <row r="18" spans="1:11" ht="16" thickBot="1">
      <c r="A18" s="22">
        <v>12</v>
      </c>
      <c r="B18" s="27"/>
      <c r="C18" s="31"/>
      <c r="D18" s="31"/>
      <c r="E18" s="31"/>
      <c r="F18" s="30"/>
    </row>
    <row r="19" spans="1:11" ht="16" thickBot="1">
      <c r="A19" s="22">
        <v>13</v>
      </c>
      <c r="B19" s="36" t="str">
        <f>"TOTAL "&amp;B6</f>
        <v>TOTAL SOURCES OF FUNDS</v>
      </c>
      <c r="C19" s="37">
        <f>C10+C17</f>
        <v>14760</v>
      </c>
      <c r="D19" s="37">
        <f t="shared" ref="D19:F19" si="1">D10+D17</f>
        <v>751475</v>
      </c>
      <c r="E19" s="37">
        <f t="shared" si="1"/>
        <v>176738</v>
      </c>
      <c r="F19" s="37">
        <f t="shared" si="1"/>
        <v>942973</v>
      </c>
    </row>
    <row r="20" spans="1:11">
      <c r="A20" s="22">
        <v>14</v>
      </c>
      <c r="B20" s="27"/>
      <c r="C20" s="35"/>
      <c r="D20" s="35"/>
      <c r="E20" s="35"/>
      <c r="F20" s="34"/>
    </row>
    <row r="21" spans="1:11">
      <c r="A21" s="22">
        <v>15</v>
      </c>
      <c r="B21" s="27"/>
      <c r="C21" s="27"/>
      <c r="D21" s="27"/>
      <c r="E21" s="27"/>
      <c r="F21" s="28"/>
    </row>
    <row r="22" spans="1:11" s="4" customFormat="1">
      <c r="A22" s="22">
        <v>16</v>
      </c>
      <c r="B22" s="23" t="s">
        <v>24</v>
      </c>
      <c r="C22" s="24"/>
      <c r="D22" s="24"/>
      <c r="E22" s="24"/>
      <c r="F22" s="25"/>
    </row>
    <row r="23" spans="1:11">
      <c r="A23" s="22">
        <v>17</v>
      </c>
      <c r="B23" s="27"/>
      <c r="C23" s="27"/>
      <c r="D23" s="27"/>
      <c r="E23" s="27"/>
      <c r="F23" s="28"/>
    </row>
    <row r="24" spans="1:11">
      <c r="A24" s="22">
        <v>18</v>
      </c>
      <c r="B24" s="38" t="s">
        <v>25</v>
      </c>
      <c r="C24" s="27"/>
      <c r="D24" s="27"/>
      <c r="E24" s="27"/>
      <c r="F24" s="28"/>
    </row>
    <row r="25" spans="1:11" ht="16" thickBot="1">
      <c r="A25" s="22">
        <v>19</v>
      </c>
      <c r="B25" s="39" t="s">
        <v>26</v>
      </c>
      <c r="C25" s="29">
        <v>0</v>
      </c>
      <c r="D25" s="27">
        <v>10000</v>
      </c>
      <c r="E25" s="27">
        <v>0</v>
      </c>
      <c r="F25" s="29">
        <f>SUM(C25:E25)</f>
        <v>10000</v>
      </c>
    </row>
    <row r="26" spans="1:11">
      <c r="A26" s="22">
        <v>20</v>
      </c>
      <c r="B26" s="32" t="s">
        <v>27</v>
      </c>
      <c r="C26" s="33">
        <f t="shared" ref="C26:F26" si="2">SUM(C25:C25)</f>
        <v>0</v>
      </c>
      <c r="D26" s="33">
        <f t="shared" si="2"/>
        <v>10000</v>
      </c>
      <c r="E26" s="33">
        <f t="shared" si="2"/>
        <v>0</v>
      </c>
      <c r="F26" s="33">
        <f t="shared" si="2"/>
        <v>10000</v>
      </c>
    </row>
    <row r="27" spans="1:11">
      <c r="A27" s="22">
        <v>21</v>
      </c>
      <c r="B27" s="39"/>
      <c r="C27" s="27"/>
      <c r="D27" s="27"/>
      <c r="E27" s="27"/>
      <c r="F27" s="29"/>
    </row>
    <row r="28" spans="1:11">
      <c r="A28" s="22">
        <v>22</v>
      </c>
      <c r="B28" s="38" t="s">
        <v>28</v>
      </c>
      <c r="C28" s="27"/>
      <c r="D28" s="27"/>
      <c r="E28" s="27"/>
      <c r="F28" s="29"/>
    </row>
    <row r="29" spans="1:11">
      <c r="A29" s="22">
        <v>23</v>
      </c>
      <c r="B29" s="39" t="s">
        <v>29</v>
      </c>
      <c r="C29" s="29">
        <v>0</v>
      </c>
      <c r="D29" s="27">
        <v>152770</v>
      </c>
      <c r="E29" s="27">
        <v>0</v>
      </c>
      <c r="F29" s="29">
        <f>SUM(C29:E29)</f>
        <v>152770</v>
      </c>
    </row>
    <row r="30" spans="1:11" s="14" customFormat="1">
      <c r="A30" s="22">
        <v>24</v>
      </c>
      <c r="B30" s="39" t="s">
        <v>30</v>
      </c>
      <c r="C30" s="29">
        <v>0</v>
      </c>
      <c r="D30" s="27">
        <v>75324</v>
      </c>
      <c r="E30" s="27">
        <v>0</v>
      </c>
      <c r="F30" s="29">
        <f t="shared" ref="F30:F41" si="3">SUM(C30:E30)</f>
        <v>75324</v>
      </c>
      <c r="G30"/>
      <c r="H30"/>
      <c r="I30"/>
      <c r="J30"/>
      <c r="K30"/>
    </row>
    <row r="31" spans="1:11" s="14" customFormat="1">
      <c r="A31" s="22">
        <v>25</v>
      </c>
      <c r="B31" s="39" t="s">
        <v>31</v>
      </c>
      <c r="C31" s="29">
        <v>0</v>
      </c>
      <c r="D31" s="27">
        <v>6366</v>
      </c>
      <c r="E31" s="27">
        <v>6366</v>
      </c>
      <c r="F31" s="29">
        <f t="shared" si="3"/>
        <v>12732</v>
      </c>
      <c r="G31"/>
      <c r="H31"/>
      <c r="I31"/>
      <c r="J31"/>
      <c r="K31"/>
    </row>
    <row r="32" spans="1:11" s="14" customFormat="1">
      <c r="A32" s="22">
        <v>26</v>
      </c>
      <c r="B32" s="39" t="s">
        <v>32</v>
      </c>
      <c r="C32" s="29">
        <v>0</v>
      </c>
      <c r="D32" s="27">
        <v>55167</v>
      </c>
      <c r="E32" s="27">
        <v>0</v>
      </c>
      <c r="F32" s="29">
        <f t="shared" si="3"/>
        <v>55167</v>
      </c>
      <c r="G32"/>
    </row>
    <row r="33" spans="1:7" s="14" customFormat="1">
      <c r="A33" s="22">
        <v>27</v>
      </c>
      <c r="B33" s="39" t="s">
        <v>33</v>
      </c>
      <c r="C33" s="29">
        <v>0</v>
      </c>
      <c r="D33" s="27">
        <v>0</v>
      </c>
      <c r="E33" s="27">
        <v>55167</v>
      </c>
      <c r="F33" s="29">
        <f t="shared" si="3"/>
        <v>55167</v>
      </c>
      <c r="G33"/>
    </row>
    <row r="34" spans="1:7" s="14" customFormat="1">
      <c r="A34" s="22">
        <v>28</v>
      </c>
      <c r="B34" s="39" t="s">
        <v>34</v>
      </c>
      <c r="C34" s="29">
        <v>0</v>
      </c>
      <c r="D34" s="27">
        <v>3183</v>
      </c>
      <c r="E34" s="27">
        <v>3183</v>
      </c>
      <c r="F34" s="29">
        <f t="shared" si="3"/>
        <v>6366</v>
      </c>
      <c r="G34"/>
    </row>
    <row r="35" spans="1:7" s="14" customFormat="1">
      <c r="A35" s="22">
        <v>29</v>
      </c>
      <c r="B35" s="39" t="s">
        <v>30</v>
      </c>
      <c r="C35" s="29">
        <v>0</v>
      </c>
      <c r="D35" s="27">
        <v>29705</v>
      </c>
      <c r="E35" s="27">
        <v>0</v>
      </c>
      <c r="F35" s="29">
        <f t="shared" si="3"/>
        <v>29705</v>
      </c>
      <c r="G35"/>
    </row>
    <row r="36" spans="1:7" s="14" customFormat="1">
      <c r="A36" s="22">
        <v>30</v>
      </c>
      <c r="B36" s="39" t="s">
        <v>35</v>
      </c>
      <c r="C36" s="29">
        <v>0</v>
      </c>
      <c r="D36" s="27">
        <v>0</v>
      </c>
      <c r="E36" s="27">
        <v>0</v>
      </c>
      <c r="F36" s="29">
        <f t="shared" si="3"/>
        <v>0</v>
      </c>
      <c r="G36"/>
    </row>
    <row r="37" spans="1:7" s="14" customFormat="1">
      <c r="A37" s="22">
        <v>31</v>
      </c>
      <c r="B37" s="39" t="s">
        <v>36</v>
      </c>
      <c r="C37" s="29">
        <v>0</v>
      </c>
      <c r="D37" s="27">
        <v>1061</v>
      </c>
      <c r="E37" s="27">
        <v>1061</v>
      </c>
      <c r="F37" s="29">
        <f t="shared" si="3"/>
        <v>2122</v>
      </c>
      <c r="G37"/>
    </row>
    <row r="38" spans="1:7" s="14" customFormat="1">
      <c r="A38" s="22">
        <v>32</v>
      </c>
      <c r="B38" s="39" t="s">
        <v>37</v>
      </c>
      <c r="C38" s="29">
        <v>5305</v>
      </c>
      <c r="D38" s="27">
        <v>0</v>
      </c>
      <c r="E38" s="27">
        <v>0</v>
      </c>
      <c r="F38" s="29">
        <f t="shared" si="3"/>
        <v>5305</v>
      </c>
      <c r="G38"/>
    </row>
    <row r="39" spans="1:7" s="14" customFormat="1">
      <c r="A39" s="22">
        <v>33</v>
      </c>
      <c r="B39" s="39" t="s">
        <v>30</v>
      </c>
      <c r="C39" s="29">
        <v>0</v>
      </c>
      <c r="D39" s="27">
        <v>2122</v>
      </c>
      <c r="E39" s="27">
        <v>0</v>
      </c>
      <c r="F39" s="29">
        <f t="shared" si="3"/>
        <v>2122</v>
      </c>
      <c r="G39"/>
    </row>
    <row r="40" spans="1:7" s="14" customFormat="1">
      <c r="A40" s="22">
        <v>34</v>
      </c>
      <c r="B40" s="39" t="s">
        <v>38</v>
      </c>
      <c r="C40" s="29">
        <v>0</v>
      </c>
      <c r="D40" s="27">
        <v>0</v>
      </c>
      <c r="E40" s="27">
        <v>0</v>
      </c>
      <c r="F40" s="29">
        <f t="shared" si="3"/>
        <v>0</v>
      </c>
      <c r="G40"/>
    </row>
    <row r="41" spans="1:7" s="14" customFormat="1" ht="16" thickBot="1">
      <c r="A41" s="22">
        <v>35</v>
      </c>
      <c r="B41" s="39" t="s">
        <v>35</v>
      </c>
      <c r="C41" s="29">
        <v>0</v>
      </c>
      <c r="D41" s="27">
        <v>0</v>
      </c>
      <c r="E41" s="27">
        <v>0</v>
      </c>
      <c r="F41" s="29">
        <f t="shared" si="3"/>
        <v>0</v>
      </c>
      <c r="G41"/>
    </row>
    <row r="42" spans="1:7" s="14" customFormat="1">
      <c r="A42" s="22">
        <v>36</v>
      </c>
      <c r="B42" s="32" t="s">
        <v>39</v>
      </c>
      <c r="C42" s="33">
        <f>SUM(C29:C41)</f>
        <v>5305</v>
      </c>
      <c r="D42" s="33">
        <f>SUM(D29:D41)</f>
        <v>325698</v>
      </c>
      <c r="E42" s="33">
        <f>SUM(E29:E41)</f>
        <v>65777</v>
      </c>
      <c r="F42" s="33">
        <f>SUM(F29:F41)</f>
        <v>396780</v>
      </c>
      <c r="G42"/>
    </row>
    <row r="43" spans="1:7" s="14" customFormat="1">
      <c r="A43" s="22">
        <v>37</v>
      </c>
      <c r="B43" s="27"/>
      <c r="C43" s="27"/>
      <c r="D43" s="27"/>
      <c r="E43" s="27"/>
      <c r="F43" s="29"/>
      <c r="G43"/>
    </row>
    <row r="44" spans="1:7" s="14" customFormat="1">
      <c r="A44" s="22">
        <v>38</v>
      </c>
      <c r="B44" s="40" t="s">
        <v>40</v>
      </c>
      <c r="C44" s="41">
        <v>3273</v>
      </c>
      <c r="D44" s="38">
        <v>200960</v>
      </c>
      <c r="E44" s="38">
        <v>40585</v>
      </c>
      <c r="F44" s="41">
        <f>SUM(C44:E44)</f>
        <v>244818</v>
      </c>
      <c r="G44"/>
    </row>
    <row r="45" spans="1:7" s="14" customFormat="1" ht="16" thickBot="1">
      <c r="A45" s="22">
        <v>39</v>
      </c>
      <c r="B45" s="27"/>
      <c r="C45" s="42"/>
      <c r="D45" s="42"/>
      <c r="E45" s="42"/>
      <c r="F45" s="43"/>
      <c r="G45"/>
    </row>
    <row r="46" spans="1:7" s="14" customFormat="1" ht="16" thickBot="1">
      <c r="A46" s="22">
        <v>40</v>
      </c>
      <c r="B46" s="32" t="s">
        <v>41</v>
      </c>
      <c r="C46" s="44">
        <f>C26+C42+C44</f>
        <v>8578</v>
      </c>
      <c r="D46" s="44">
        <f>D26+D42+D44</f>
        <v>536658</v>
      </c>
      <c r="E46" s="44">
        <f>E26+E42+E44</f>
        <v>106362</v>
      </c>
      <c r="F46" s="44">
        <f>F26+F42+F44</f>
        <v>651598</v>
      </c>
      <c r="G46"/>
    </row>
    <row r="47" spans="1:7" s="14" customFormat="1">
      <c r="A47" s="22">
        <v>41</v>
      </c>
      <c r="B47" s="27"/>
      <c r="C47" s="27"/>
      <c r="D47" s="27"/>
      <c r="E47" s="27"/>
      <c r="F47" s="29"/>
      <c r="G47"/>
    </row>
    <row r="48" spans="1:7" s="14" customFormat="1" hidden="1">
      <c r="A48" s="22">
        <v>42</v>
      </c>
      <c r="B48" s="38" t="s">
        <v>42</v>
      </c>
      <c r="C48" s="29">
        <v>0</v>
      </c>
      <c r="D48" s="27">
        <v>0</v>
      </c>
      <c r="E48" s="27">
        <v>50000</v>
      </c>
      <c r="F48" s="29">
        <f>SUM(C48:E48)</f>
        <v>50000</v>
      </c>
      <c r="G48"/>
    </row>
    <row r="49" spans="1:7" s="14" customFormat="1" hidden="1">
      <c r="A49" s="22">
        <v>43</v>
      </c>
      <c r="B49" s="38" t="s">
        <v>43</v>
      </c>
      <c r="C49" s="29">
        <v>0</v>
      </c>
      <c r="D49" s="27">
        <v>6000</v>
      </c>
      <c r="E49" s="27">
        <v>3000</v>
      </c>
      <c r="F49" s="29">
        <f t="shared" ref="F49:F84" si="4">SUM(C49:E49)</f>
        <v>9000</v>
      </c>
      <c r="G49"/>
    </row>
    <row r="50" spans="1:7" s="14" customFormat="1" hidden="1">
      <c r="A50" s="22">
        <v>44</v>
      </c>
      <c r="B50" s="39"/>
      <c r="C50" s="27"/>
      <c r="D50" s="27"/>
      <c r="E50" s="27"/>
      <c r="F50" s="29">
        <f t="shared" si="4"/>
        <v>0</v>
      </c>
      <c r="G50"/>
    </row>
    <row r="51" spans="1:7" s="14" customFormat="1" hidden="1">
      <c r="A51" s="22">
        <v>45</v>
      </c>
      <c r="B51" s="38" t="s">
        <v>44</v>
      </c>
      <c r="C51" s="38"/>
      <c r="D51" s="45"/>
      <c r="E51" s="38"/>
      <c r="F51" s="29">
        <f t="shared" si="4"/>
        <v>0</v>
      </c>
      <c r="G51"/>
    </row>
    <row r="52" spans="1:7" s="14" customFormat="1" hidden="1">
      <c r="A52" s="22">
        <v>46</v>
      </c>
      <c r="B52" s="39" t="s">
        <v>45</v>
      </c>
      <c r="C52" s="29">
        <v>0</v>
      </c>
      <c r="D52" s="27">
        <v>0</v>
      </c>
      <c r="E52" s="27">
        <v>0</v>
      </c>
      <c r="F52" s="29">
        <f t="shared" si="4"/>
        <v>0</v>
      </c>
      <c r="G52"/>
    </row>
    <row r="53" spans="1:7" s="14" customFormat="1" hidden="1">
      <c r="A53" s="22">
        <v>47</v>
      </c>
      <c r="B53" s="39" t="s">
        <v>46</v>
      </c>
      <c r="C53" s="29">
        <v>0</v>
      </c>
      <c r="D53" s="27">
        <v>1000</v>
      </c>
      <c r="E53" s="27">
        <v>2000</v>
      </c>
      <c r="F53" s="29">
        <f t="shared" si="4"/>
        <v>3000</v>
      </c>
      <c r="G53"/>
    </row>
    <row r="54" spans="1:7" s="14" customFormat="1" hidden="1">
      <c r="A54" s="22">
        <v>48</v>
      </c>
      <c r="B54" s="39" t="s">
        <v>47</v>
      </c>
      <c r="C54" s="29">
        <v>0</v>
      </c>
      <c r="D54" s="27">
        <v>0</v>
      </c>
      <c r="E54" s="27">
        <v>0</v>
      </c>
      <c r="F54" s="29">
        <f t="shared" si="4"/>
        <v>0</v>
      </c>
      <c r="G54"/>
    </row>
    <row r="55" spans="1:7" s="14" customFormat="1" hidden="1">
      <c r="A55" s="22">
        <v>49</v>
      </c>
      <c r="B55" s="39" t="s">
        <v>48</v>
      </c>
      <c r="C55" s="29">
        <v>0</v>
      </c>
      <c r="D55" s="27">
        <v>1000</v>
      </c>
      <c r="E55" s="27">
        <v>0</v>
      </c>
      <c r="F55" s="29">
        <f t="shared" si="4"/>
        <v>1000</v>
      </c>
      <c r="G55"/>
    </row>
    <row r="56" spans="1:7" s="14" customFormat="1" hidden="1">
      <c r="A56" s="22">
        <v>50</v>
      </c>
      <c r="B56" s="39" t="s">
        <v>49</v>
      </c>
      <c r="C56" s="29">
        <v>0</v>
      </c>
      <c r="D56" s="27">
        <v>5000</v>
      </c>
      <c r="E56" s="27">
        <v>0</v>
      </c>
      <c r="F56" s="29">
        <f t="shared" si="4"/>
        <v>5000</v>
      </c>
      <c r="G56"/>
    </row>
    <row r="57" spans="1:7" s="14" customFormat="1" hidden="1">
      <c r="A57" s="22">
        <v>51</v>
      </c>
      <c r="B57" s="39" t="s">
        <v>50</v>
      </c>
      <c r="C57" s="29">
        <v>0</v>
      </c>
      <c r="D57" s="27">
        <v>0</v>
      </c>
      <c r="E57" s="27">
        <v>0</v>
      </c>
      <c r="F57" s="29">
        <f t="shared" si="4"/>
        <v>0</v>
      </c>
      <c r="G57"/>
    </row>
    <row r="58" spans="1:7" s="14" customFormat="1" hidden="1">
      <c r="A58" s="22">
        <v>52</v>
      </c>
      <c r="B58" s="39" t="s">
        <v>51</v>
      </c>
      <c r="C58" s="29">
        <v>0</v>
      </c>
      <c r="D58" s="27">
        <v>0</v>
      </c>
      <c r="E58" s="27">
        <v>0</v>
      </c>
      <c r="F58" s="29">
        <f t="shared" si="4"/>
        <v>0</v>
      </c>
      <c r="G58"/>
    </row>
    <row r="59" spans="1:7" s="14" customFormat="1" hidden="1">
      <c r="A59" s="22">
        <v>53</v>
      </c>
      <c r="B59" s="39" t="s">
        <v>52</v>
      </c>
      <c r="C59" s="29">
        <v>0</v>
      </c>
      <c r="D59" s="27">
        <v>4000</v>
      </c>
      <c r="E59" s="27">
        <v>0</v>
      </c>
      <c r="F59" s="29">
        <f t="shared" si="4"/>
        <v>4000</v>
      </c>
      <c r="G59"/>
    </row>
    <row r="60" spans="1:7" s="14" customFormat="1" hidden="1">
      <c r="A60" s="22">
        <v>54</v>
      </c>
      <c r="B60" s="39" t="s">
        <v>53</v>
      </c>
      <c r="C60" s="29">
        <v>0</v>
      </c>
      <c r="D60" s="27">
        <v>0</v>
      </c>
      <c r="E60" s="27">
        <v>0</v>
      </c>
      <c r="F60" s="29">
        <f t="shared" si="4"/>
        <v>0</v>
      </c>
      <c r="G60"/>
    </row>
    <row r="61" spans="1:7" s="14" customFormat="1" hidden="1">
      <c r="A61" s="22">
        <v>55</v>
      </c>
      <c r="B61" s="39" t="s">
        <v>54</v>
      </c>
      <c r="C61" s="29">
        <v>0</v>
      </c>
      <c r="D61" s="27">
        <v>2000</v>
      </c>
      <c r="E61" s="27">
        <v>0</v>
      </c>
      <c r="F61" s="29">
        <f t="shared" si="4"/>
        <v>2000</v>
      </c>
      <c r="G61"/>
    </row>
    <row r="62" spans="1:7" s="14" customFormat="1" hidden="1">
      <c r="A62" s="22">
        <v>56</v>
      </c>
      <c r="B62" s="39" t="s">
        <v>55</v>
      </c>
      <c r="C62" s="29">
        <v>0</v>
      </c>
      <c r="D62" s="27">
        <v>1000</v>
      </c>
      <c r="E62" s="27">
        <v>1000</v>
      </c>
      <c r="F62" s="29">
        <f t="shared" si="4"/>
        <v>2000</v>
      </c>
      <c r="G62"/>
    </row>
    <row r="63" spans="1:7" s="14" customFormat="1" hidden="1">
      <c r="A63" s="22">
        <v>57</v>
      </c>
      <c r="B63" s="39" t="s">
        <v>56</v>
      </c>
      <c r="C63" s="29">
        <v>0</v>
      </c>
      <c r="D63" s="27">
        <v>0</v>
      </c>
      <c r="E63" s="27">
        <v>0</v>
      </c>
      <c r="F63" s="29">
        <f t="shared" si="4"/>
        <v>0</v>
      </c>
      <c r="G63"/>
    </row>
    <row r="64" spans="1:7" s="14" customFormat="1" hidden="1">
      <c r="A64" s="22">
        <v>58</v>
      </c>
      <c r="B64" s="39" t="s">
        <v>57</v>
      </c>
      <c r="C64" s="29">
        <v>0</v>
      </c>
      <c r="D64" s="27">
        <v>0</v>
      </c>
      <c r="E64" s="27">
        <v>0</v>
      </c>
      <c r="F64" s="29">
        <f t="shared" si="4"/>
        <v>0</v>
      </c>
      <c r="G64"/>
    </row>
    <row r="65" spans="1:7" s="14" customFormat="1" hidden="1">
      <c r="A65" s="22">
        <v>59</v>
      </c>
      <c r="B65" s="39" t="s">
        <v>58</v>
      </c>
      <c r="C65" s="29">
        <v>0</v>
      </c>
      <c r="D65" s="27">
        <v>0</v>
      </c>
      <c r="E65" s="27">
        <v>0</v>
      </c>
      <c r="F65" s="29">
        <f t="shared" si="4"/>
        <v>0</v>
      </c>
      <c r="G65"/>
    </row>
    <row r="66" spans="1:7" s="14" customFormat="1" hidden="1">
      <c r="A66" s="22">
        <v>60</v>
      </c>
      <c r="B66" s="39" t="s">
        <v>59</v>
      </c>
      <c r="C66" s="29">
        <v>0</v>
      </c>
      <c r="D66" s="27">
        <v>9000</v>
      </c>
      <c r="E66" s="27">
        <v>3000</v>
      </c>
      <c r="F66" s="29">
        <f t="shared" si="4"/>
        <v>12000</v>
      </c>
      <c r="G66"/>
    </row>
    <row r="67" spans="1:7" s="14" customFormat="1" hidden="1">
      <c r="A67" s="22">
        <v>61</v>
      </c>
      <c r="B67" s="39" t="s">
        <v>60</v>
      </c>
      <c r="C67" s="29">
        <v>0</v>
      </c>
      <c r="D67" s="27">
        <v>0</v>
      </c>
      <c r="E67" s="27">
        <v>0</v>
      </c>
      <c r="F67" s="29">
        <f t="shared" si="4"/>
        <v>0</v>
      </c>
      <c r="G67"/>
    </row>
    <row r="68" spans="1:7" s="14" customFormat="1" hidden="1">
      <c r="A68" s="22">
        <v>62</v>
      </c>
      <c r="B68" s="39" t="s">
        <v>61</v>
      </c>
      <c r="C68" s="29">
        <v>0</v>
      </c>
      <c r="D68" s="27">
        <v>0</v>
      </c>
      <c r="E68" s="27">
        <v>0</v>
      </c>
      <c r="F68" s="29">
        <f t="shared" si="4"/>
        <v>0</v>
      </c>
      <c r="G68"/>
    </row>
    <row r="69" spans="1:7" s="14" customFormat="1" hidden="1">
      <c r="A69" s="22">
        <v>63</v>
      </c>
      <c r="B69" s="39" t="s">
        <v>62</v>
      </c>
      <c r="C69" s="29">
        <v>0</v>
      </c>
      <c r="D69" s="27">
        <v>0</v>
      </c>
      <c r="E69" s="27">
        <v>0</v>
      </c>
      <c r="F69" s="29">
        <f t="shared" si="4"/>
        <v>0</v>
      </c>
      <c r="G69"/>
    </row>
    <row r="70" spans="1:7" s="14" customFormat="1" hidden="1">
      <c r="A70" s="22">
        <v>64</v>
      </c>
      <c r="B70" s="39" t="s">
        <v>63</v>
      </c>
      <c r="C70" s="29">
        <v>0</v>
      </c>
      <c r="D70" s="27">
        <v>0</v>
      </c>
      <c r="E70" s="27">
        <v>0</v>
      </c>
      <c r="F70" s="29">
        <f t="shared" si="4"/>
        <v>0</v>
      </c>
      <c r="G70"/>
    </row>
    <row r="71" spans="1:7" s="14" customFormat="1" hidden="1">
      <c r="A71" s="22">
        <v>65</v>
      </c>
      <c r="B71" s="39" t="s">
        <v>64</v>
      </c>
      <c r="C71" s="29">
        <v>0</v>
      </c>
      <c r="D71" s="27">
        <v>0</v>
      </c>
      <c r="E71" s="27">
        <v>0</v>
      </c>
      <c r="F71" s="29">
        <f t="shared" si="4"/>
        <v>0</v>
      </c>
      <c r="G71"/>
    </row>
    <row r="72" spans="1:7" s="14" customFormat="1" hidden="1">
      <c r="A72" s="22">
        <v>66</v>
      </c>
      <c r="B72" s="39" t="s">
        <v>65</v>
      </c>
      <c r="C72" s="29">
        <v>0</v>
      </c>
      <c r="D72" s="27">
        <v>3000</v>
      </c>
      <c r="E72" s="27">
        <v>0</v>
      </c>
      <c r="F72" s="29">
        <f t="shared" si="4"/>
        <v>3000</v>
      </c>
      <c r="G72"/>
    </row>
    <row r="73" spans="1:7" s="14" customFormat="1" hidden="1">
      <c r="A73" s="22">
        <v>67</v>
      </c>
      <c r="B73" s="39" t="s">
        <v>66</v>
      </c>
      <c r="C73" s="29">
        <v>0</v>
      </c>
      <c r="D73" s="27">
        <v>0</v>
      </c>
      <c r="E73" s="27">
        <v>0</v>
      </c>
      <c r="F73" s="29">
        <f t="shared" si="4"/>
        <v>0</v>
      </c>
      <c r="G73"/>
    </row>
    <row r="74" spans="1:7" s="14" customFormat="1" hidden="1">
      <c r="A74" s="22">
        <v>68</v>
      </c>
      <c r="B74" s="39" t="s">
        <v>67</v>
      </c>
      <c r="C74" s="29">
        <v>0</v>
      </c>
      <c r="D74" s="27">
        <v>9000</v>
      </c>
      <c r="E74" s="27">
        <v>0</v>
      </c>
      <c r="F74" s="29">
        <f t="shared" si="4"/>
        <v>9000</v>
      </c>
      <c r="G74"/>
    </row>
    <row r="75" spans="1:7" s="14" customFormat="1" hidden="1">
      <c r="A75" s="22">
        <v>69</v>
      </c>
      <c r="B75" s="39" t="s">
        <v>68</v>
      </c>
      <c r="C75" s="29">
        <v>0</v>
      </c>
      <c r="D75" s="27">
        <v>0</v>
      </c>
      <c r="E75" s="27">
        <v>0</v>
      </c>
      <c r="F75" s="29">
        <f t="shared" si="4"/>
        <v>0</v>
      </c>
      <c r="G75"/>
    </row>
    <row r="76" spans="1:7" s="14" customFormat="1" hidden="1">
      <c r="A76" s="22">
        <v>70</v>
      </c>
      <c r="B76" s="39" t="s">
        <v>69</v>
      </c>
      <c r="C76" s="29">
        <v>0</v>
      </c>
      <c r="D76" s="27">
        <v>20000</v>
      </c>
      <c r="E76" s="27">
        <v>1000</v>
      </c>
      <c r="F76" s="29">
        <f t="shared" si="4"/>
        <v>21000</v>
      </c>
      <c r="G76"/>
    </row>
    <row r="77" spans="1:7" s="14" customFormat="1" hidden="1">
      <c r="A77" s="22">
        <v>71</v>
      </c>
      <c r="B77" s="39" t="s">
        <v>70</v>
      </c>
      <c r="C77" s="29">
        <v>0</v>
      </c>
      <c r="D77" s="27">
        <v>3000</v>
      </c>
      <c r="E77" s="27">
        <v>2000</v>
      </c>
      <c r="F77" s="29">
        <f t="shared" si="4"/>
        <v>5000</v>
      </c>
      <c r="G77"/>
    </row>
    <row r="78" spans="1:7" s="14" customFormat="1" hidden="1">
      <c r="A78" s="22">
        <v>72</v>
      </c>
      <c r="B78" s="39" t="s">
        <v>71</v>
      </c>
      <c r="C78" s="29">
        <v>0</v>
      </c>
      <c r="D78" s="27">
        <v>0</v>
      </c>
      <c r="E78" s="27">
        <v>0</v>
      </c>
      <c r="F78" s="29">
        <f t="shared" si="4"/>
        <v>0</v>
      </c>
      <c r="G78"/>
    </row>
    <row r="79" spans="1:7" s="14" customFormat="1" hidden="1">
      <c r="A79" s="22">
        <v>73</v>
      </c>
      <c r="B79" s="39" t="s">
        <v>72</v>
      </c>
      <c r="C79" s="29">
        <v>0</v>
      </c>
      <c r="D79" s="27">
        <v>2500</v>
      </c>
      <c r="E79" s="27">
        <v>0</v>
      </c>
      <c r="F79" s="29">
        <f t="shared" si="4"/>
        <v>2500</v>
      </c>
      <c r="G79"/>
    </row>
    <row r="80" spans="1:7" s="14" customFormat="1" hidden="1">
      <c r="A80" s="22">
        <v>74</v>
      </c>
      <c r="B80" s="39" t="s">
        <v>73</v>
      </c>
      <c r="C80" s="29">
        <v>0</v>
      </c>
      <c r="D80" s="27">
        <v>0</v>
      </c>
      <c r="E80" s="27">
        <v>0</v>
      </c>
      <c r="F80" s="29">
        <f t="shared" si="4"/>
        <v>0</v>
      </c>
      <c r="G80"/>
    </row>
    <row r="81" spans="1:7" s="14" customFormat="1" hidden="1">
      <c r="A81" s="22">
        <v>75</v>
      </c>
      <c r="B81" s="39" t="s">
        <v>74</v>
      </c>
      <c r="C81" s="29">
        <v>0</v>
      </c>
      <c r="D81" s="27">
        <v>8000</v>
      </c>
      <c r="E81" s="27">
        <v>1000</v>
      </c>
      <c r="F81" s="29">
        <f t="shared" si="4"/>
        <v>9000</v>
      </c>
      <c r="G81"/>
    </row>
    <row r="82" spans="1:7" s="14" customFormat="1">
      <c r="A82" s="22">
        <v>76</v>
      </c>
      <c r="B82" s="39"/>
      <c r="C82" s="27"/>
      <c r="D82" s="27"/>
      <c r="E82" s="27"/>
      <c r="F82" s="29">
        <f t="shared" si="4"/>
        <v>0</v>
      </c>
      <c r="G82"/>
    </row>
    <row r="83" spans="1:7" s="14" customFormat="1">
      <c r="A83" s="22">
        <v>77</v>
      </c>
      <c r="B83" s="38" t="s">
        <v>75</v>
      </c>
      <c r="C83" s="29">
        <v>0</v>
      </c>
      <c r="D83" s="27">
        <v>0</v>
      </c>
      <c r="E83" s="27">
        <v>0</v>
      </c>
      <c r="F83" s="29">
        <f t="shared" si="4"/>
        <v>0</v>
      </c>
      <c r="G83"/>
    </row>
    <row r="84" spans="1:7" s="14" customFormat="1">
      <c r="A84" s="22">
        <v>78</v>
      </c>
      <c r="B84" s="38" t="s">
        <v>76</v>
      </c>
      <c r="C84" s="29">
        <v>0</v>
      </c>
      <c r="D84" s="27">
        <v>15000</v>
      </c>
      <c r="E84" s="27">
        <v>0</v>
      </c>
      <c r="F84" s="29">
        <f t="shared" si="4"/>
        <v>15000</v>
      </c>
      <c r="G84"/>
    </row>
    <row r="85" spans="1:7" s="14" customFormat="1" ht="16" thickBot="1">
      <c r="A85" s="22">
        <v>79</v>
      </c>
      <c r="B85" s="27"/>
      <c r="C85" s="27"/>
      <c r="D85" s="27"/>
      <c r="E85" s="27"/>
      <c r="F85" s="29"/>
      <c r="G85"/>
    </row>
    <row r="86" spans="1:7" s="14" customFormat="1" ht="16" thickBot="1">
      <c r="A86" s="22">
        <v>80</v>
      </c>
      <c r="B86" s="32" t="s">
        <v>77</v>
      </c>
      <c r="C86" s="44">
        <f>SUM(C48:C85)</f>
        <v>0</v>
      </c>
      <c r="D86" s="44">
        <f>SUM(D48:D85)</f>
        <v>89500</v>
      </c>
      <c r="E86" s="44">
        <f>SUM(E48:E85)</f>
        <v>63000</v>
      </c>
      <c r="F86" s="44">
        <f>SUM(F48:F85)</f>
        <v>152500</v>
      </c>
      <c r="G86"/>
    </row>
    <row r="87" spans="1:7" s="14" customFormat="1" ht="16" thickBot="1">
      <c r="A87" s="22">
        <v>81</v>
      </c>
      <c r="B87" s="46"/>
      <c r="C87" s="47"/>
      <c r="D87" s="47"/>
      <c r="E87" s="47"/>
      <c r="F87" s="47"/>
      <c r="G87"/>
    </row>
    <row r="88" spans="1:7" s="14" customFormat="1" ht="16" thickBot="1">
      <c r="A88" s="22">
        <v>82</v>
      </c>
      <c r="B88" s="36" t="s">
        <v>78</v>
      </c>
      <c r="C88" s="37">
        <f>C46+C86</f>
        <v>8578</v>
      </c>
      <c r="D88" s="37">
        <f>D46+D86</f>
        <v>626158</v>
      </c>
      <c r="E88" s="37">
        <f>E46+E86</f>
        <v>169362</v>
      </c>
      <c r="F88" s="37">
        <f>F46+F86</f>
        <v>804098</v>
      </c>
      <c r="G88"/>
    </row>
    <row r="89" spans="1:7" s="14" customFormat="1">
      <c r="A89" s="22">
        <v>83</v>
      </c>
      <c r="B89" s="27"/>
      <c r="C89" s="31"/>
      <c r="D89" s="31"/>
      <c r="E89" s="31"/>
      <c r="F89" s="48"/>
      <c r="G89"/>
    </row>
    <row r="90" spans="1:7" s="14" customFormat="1">
      <c r="A90" s="22">
        <v>84</v>
      </c>
      <c r="B90" s="49" t="s">
        <v>94</v>
      </c>
      <c r="C90" s="50">
        <f>C17-C88</f>
        <v>1422</v>
      </c>
      <c r="D90" s="50">
        <f>D17-D88</f>
        <v>-17158</v>
      </c>
      <c r="E90" s="50">
        <f>E17-E88</f>
        <v>40638</v>
      </c>
      <c r="F90" s="50">
        <f>F17-F88</f>
        <v>24902</v>
      </c>
      <c r="G90"/>
    </row>
    <row r="91" spans="1:7" s="14" customFormat="1">
      <c r="A91" s="22">
        <v>85</v>
      </c>
      <c r="B91" s="51" t="s">
        <v>115</v>
      </c>
      <c r="C91" s="52">
        <f>IF(ISERR(C90/C$88),"n/a",(C90/C$88))</f>
        <v>0.16577290743763115</v>
      </c>
      <c r="D91" s="53">
        <f t="shared" ref="D91:F91" si="5">IF(ISERR(D90/D$88),"n/a",(D90/D$88))</f>
        <v>-2.7402029519705887E-2</v>
      </c>
      <c r="E91" s="53">
        <f t="shared" si="5"/>
        <v>0.2399475679314132</v>
      </c>
      <c r="F91" s="53">
        <f t="shared" si="5"/>
        <v>3.096886200438255E-2</v>
      </c>
      <c r="G91"/>
    </row>
    <row r="92" spans="1:7" s="14" customFormat="1">
      <c r="A92" s="22">
        <v>86</v>
      </c>
      <c r="B92" s="27"/>
      <c r="C92" s="27"/>
      <c r="D92" s="27"/>
      <c r="E92" s="27"/>
      <c r="F92" s="27"/>
      <c r="G92"/>
    </row>
    <row r="93" spans="1:7" s="14" customFormat="1">
      <c r="A93" s="22">
        <v>87</v>
      </c>
      <c r="B93" s="49" t="s">
        <v>79</v>
      </c>
      <c r="C93" s="50">
        <f>C19-C88</f>
        <v>6182</v>
      </c>
      <c r="D93" s="50">
        <f>D19-D88</f>
        <v>125317</v>
      </c>
      <c r="E93" s="50">
        <f>E19-E88</f>
        <v>7376</v>
      </c>
      <c r="F93" s="50">
        <f>F19-F88</f>
        <v>138875</v>
      </c>
      <c r="G93"/>
    </row>
    <row r="94" spans="1:7" s="14" customFormat="1">
      <c r="A94" s="22">
        <v>88</v>
      </c>
      <c r="B94" s="51" t="s">
        <v>115</v>
      </c>
      <c r="C94" s="52">
        <f t="shared" ref="C94:F94" si="6">IF(ISERR(C93/C$88),"n/a",(C93/C$88))</f>
        <v>0.7206808113779436</v>
      </c>
      <c r="D94" s="53">
        <f t="shared" si="6"/>
        <v>0.20013638730160757</v>
      </c>
      <c r="E94" s="53">
        <f t="shared" si="6"/>
        <v>4.3551682195533827E-2</v>
      </c>
      <c r="F94" s="53">
        <f t="shared" si="6"/>
        <v>0.17270904790212138</v>
      </c>
      <c r="G94"/>
    </row>
    <row r="95" spans="1:7" s="14" customFormat="1">
      <c r="B95" s="54"/>
      <c r="C95" s="55"/>
      <c r="D95" s="55"/>
      <c r="E95" s="55"/>
      <c r="F95" s="55"/>
      <c r="G95"/>
    </row>
    <row r="96" spans="1:7" s="14" customFormat="1">
      <c r="B96" s="13"/>
      <c r="C96" s="13"/>
      <c r="D96" s="13"/>
      <c r="E96" s="13"/>
      <c r="F96" s="56"/>
      <c r="G96"/>
    </row>
    <row r="97" spans="2:7" s="14" customFormat="1">
      <c r="B97" s="57" t="s">
        <v>83</v>
      </c>
      <c r="C97" s="13"/>
      <c r="D97" s="13"/>
      <c r="E97" s="13"/>
      <c r="G97"/>
    </row>
    <row r="98" spans="2:7">
      <c r="B98" s="57"/>
    </row>
    <row r="99" spans="2:7">
      <c r="B99" s="57"/>
    </row>
    <row r="100" spans="2:7">
      <c r="B100" s="57"/>
    </row>
    <row r="101" spans="2:7">
      <c r="B101" s="57"/>
    </row>
    <row r="102" spans="2:7">
      <c r="B102" s="57"/>
    </row>
    <row r="103" spans="2:7">
      <c r="B103" s="5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8000"/>
  </sheetPr>
  <dimension ref="A1:K103"/>
  <sheetViews>
    <sheetView topLeftCell="A52" zoomScale="150" zoomScaleNormal="150" zoomScalePageLayoutView="150" workbookViewId="0">
      <selection activeCell="B96" sqref="B96"/>
    </sheetView>
  </sheetViews>
  <sheetFormatPr baseColWidth="10" defaultColWidth="8.83203125" defaultRowHeight="15" x14ac:dyDescent="0"/>
  <cols>
    <col min="1" max="1" width="3.6640625" customWidth="1"/>
    <col min="2" max="2" width="40.6640625" customWidth="1"/>
    <col min="3" max="3" width="19.5" customWidth="1"/>
    <col min="4" max="5" width="15.6640625" customWidth="1"/>
    <col min="6" max="6" width="18.1640625" customWidth="1"/>
  </cols>
  <sheetData>
    <row r="1" spans="1:6" ht="23">
      <c r="A1" s="12" t="s">
        <v>102</v>
      </c>
      <c r="B1" s="13"/>
      <c r="C1" s="13"/>
      <c r="D1" s="13"/>
      <c r="E1" s="13"/>
      <c r="F1" s="14"/>
    </row>
    <row r="2" spans="1:6" s="16" customFormat="1" ht="18">
      <c r="A2" s="15" t="s">
        <v>11</v>
      </c>
      <c r="C2" s="17"/>
      <c r="D2" s="17"/>
      <c r="E2" s="17"/>
    </row>
    <row r="3" spans="1:6">
      <c r="A3" s="18"/>
      <c r="B3" s="13"/>
      <c r="C3" s="13"/>
      <c r="D3" s="13"/>
      <c r="E3" s="13"/>
      <c r="F3" s="14"/>
    </row>
    <row r="4" spans="1:6" s="19" customFormat="1" ht="24">
      <c r="B4" s="20"/>
      <c r="C4" s="21" t="s">
        <v>12</v>
      </c>
      <c r="D4" s="21" t="s">
        <v>13</v>
      </c>
      <c r="E4" s="21" t="s">
        <v>14</v>
      </c>
      <c r="F4" s="21" t="s">
        <v>15</v>
      </c>
    </row>
    <row r="6" spans="1:6" s="4" customFormat="1">
      <c r="A6" s="22">
        <v>1</v>
      </c>
      <c r="B6" s="23" t="s">
        <v>16</v>
      </c>
      <c r="C6" s="24"/>
      <c r="D6" s="24"/>
      <c r="E6" s="24"/>
      <c r="F6" s="25"/>
    </row>
    <row r="7" spans="1:6">
      <c r="A7" s="22">
        <v>2</v>
      </c>
      <c r="B7" s="26"/>
      <c r="C7" s="27"/>
      <c r="D7" s="27"/>
      <c r="E7" s="27"/>
      <c r="F7" s="28"/>
    </row>
    <row r="8" spans="1:6">
      <c r="A8" s="22">
        <v>3</v>
      </c>
      <c r="B8" s="27" t="s">
        <v>103</v>
      </c>
      <c r="C8" s="29">
        <v>6182</v>
      </c>
      <c r="D8" s="27">
        <v>125317</v>
      </c>
      <c r="E8" s="27">
        <v>7376</v>
      </c>
      <c r="F8" s="29">
        <f>SUM(C8:E8)</f>
        <v>138875</v>
      </c>
    </row>
    <row r="9" spans="1:6" ht="16" thickBot="1">
      <c r="A9" s="22">
        <v>4</v>
      </c>
      <c r="B9" s="27" t="s">
        <v>17</v>
      </c>
      <c r="C9" s="30">
        <v>0</v>
      </c>
      <c r="D9" s="31">
        <v>0</v>
      </c>
      <c r="E9" s="31">
        <v>0</v>
      </c>
      <c r="F9" s="29">
        <f>SUM(C9:E9)</f>
        <v>0</v>
      </c>
    </row>
    <row r="10" spans="1:6">
      <c r="A10" s="22">
        <v>5</v>
      </c>
      <c r="B10" s="32" t="s">
        <v>18</v>
      </c>
      <c r="C10" s="33">
        <f t="shared" ref="C10:F10" si="0">SUM(C8:C9)</f>
        <v>6182</v>
      </c>
      <c r="D10" s="33">
        <f t="shared" si="0"/>
        <v>125317</v>
      </c>
      <c r="E10" s="33">
        <f t="shared" si="0"/>
        <v>7376</v>
      </c>
      <c r="F10" s="33">
        <f t="shared" si="0"/>
        <v>138875</v>
      </c>
    </row>
    <row r="11" spans="1:6">
      <c r="A11" s="22">
        <v>6</v>
      </c>
      <c r="B11" s="27"/>
      <c r="C11" s="27"/>
      <c r="D11" s="27"/>
      <c r="E11" s="27"/>
      <c r="F11" s="29"/>
    </row>
    <row r="12" spans="1:6">
      <c r="A12" s="22">
        <v>7</v>
      </c>
      <c r="B12" s="27" t="s">
        <v>19</v>
      </c>
      <c r="C12" s="29">
        <v>0</v>
      </c>
      <c r="D12" s="27">
        <v>0</v>
      </c>
      <c r="E12" s="27">
        <v>0</v>
      </c>
      <c r="F12" s="29">
        <f>SUM(C12:E12)</f>
        <v>0</v>
      </c>
    </row>
    <row r="13" spans="1:6">
      <c r="A13" s="22">
        <v>8</v>
      </c>
      <c r="B13" s="27" t="s">
        <v>20</v>
      </c>
      <c r="C13" s="29">
        <v>10000</v>
      </c>
      <c r="D13" s="27">
        <v>0</v>
      </c>
      <c r="E13" s="27">
        <v>0</v>
      </c>
      <c r="F13" s="29">
        <f>SUM(C13:E13)</f>
        <v>10000</v>
      </c>
    </row>
    <row r="14" spans="1:6">
      <c r="A14" s="22">
        <v>9</v>
      </c>
      <c r="B14" s="27" t="s">
        <v>21</v>
      </c>
      <c r="C14" s="29">
        <v>0</v>
      </c>
      <c r="D14" s="27">
        <v>50000</v>
      </c>
      <c r="E14" s="27">
        <v>0</v>
      </c>
      <c r="F14" s="29">
        <f>SUM(C14:E14)</f>
        <v>50000</v>
      </c>
    </row>
    <row r="15" spans="1:6">
      <c r="A15" s="22">
        <v>10</v>
      </c>
      <c r="B15" s="27" t="s">
        <v>22</v>
      </c>
      <c r="C15" s="29">
        <v>0</v>
      </c>
      <c r="D15" s="27">
        <v>500000</v>
      </c>
      <c r="E15" s="27">
        <v>0</v>
      </c>
      <c r="F15" s="29">
        <f>SUM(C15:E15)</f>
        <v>500000</v>
      </c>
    </row>
    <row r="16" spans="1:6" ht="16" thickBot="1">
      <c r="A16" s="22"/>
      <c r="B16" s="27" t="s">
        <v>23</v>
      </c>
      <c r="C16" s="34">
        <v>0</v>
      </c>
      <c r="D16" s="35">
        <v>0</v>
      </c>
      <c r="E16" s="35">
        <v>190000</v>
      </c>
      <c r="F16" s="29">
        <f>SUM(C16:E16)</f>
        <v>190000</v>
      </c>
    </row>
    <row r="17" spans="1:11">
      <c r="A17" s="22">
        <v>11</v>
      </c>
      <c r="B17" s="32" t="s">
        <v>104</v>
      </c>
      <c r="C17" s="33">
        <f>SUM(C12:C16)</f>
        <v>10000</v>
      </c>
      <c r="D17" s="33">
        <f>SUM(D12:D16)</f>
        <v>550000</v>
      </c>
      <c r="E17" s="33">
        <f>SUM(E12:E16)</f>
        <v>190000</v>
      </c>
      <c r="F17" s="33">
        <f>SUM(F12:F16)</f>
        <v>750000</v>
      </c>
    </row>
    <row r="18" spans="1:11" ht="16" thickBot="1">
      <c r="A18" s="22">
        <v>12</v>
      </c>
      <c r="B18" s="27"/>
      <c r="C18" s="31"/>
      <c r="D18" s="31"/>
      <c r="E18" s="31"/>
      <c r="F18" s="30"/>
    </row>
    <row r="19" spans="1:11" ht="16" thickBot="1">
      <c r="A19" s="22">
        <v>13</v>
      </c>
      <c r="B19" s="36" t="str">
        <f>"TOTAL "&amp;B6</f>
        <v>TOTAL SOURCES OF FUNDS</v>
      </c>
      <c r="C19" s="37">
        <f>C10+C17</f>
        <v>16182</v>
      </c>
      <c r="D19" s="37">
        <f t="shared" ref="D19:F19" si="1">D10+D17</f>
        <v>675317</v>
      </c>
      <c r="E19" s="37">
        <f t="shared" si="1"/>
        <v>197376</v>
      </c>
      <c r="F19" s="37">
        <f t="shared" si="1"/>
        <v>888875</v>
      </c>
    </row>
    <row r="20" spans="1:11">
      <c r="A20" s="22">
        <v>14</v>
      </c>
      <c r="B20" s="27"/>
      <c r="C20" s="35"/>
      <c r="D20" s="35"/>
      <c r="E20" s="35"/>
      <c r="F20" s="34"/>
    </row>
    <row r="21" spans="1:11">
      <c r="A21" s="22">
        <v>15</v>
      </c>
      <c r="B21" s="27"/>
      <c r="C21" s="27"/>
      <c r="D21" s="27"/>
      <c r="E21" s="27"/>
      <c r="F21" s="28"/>
    </row>
    <row r="22" spans="1:11" s="4" customFormat="1">
      <c r="A22" s="22">
        <v>16</v>
      </c>
      <c r="B22" s="23" t="s">
        <v>24</v>
      </c>
      <c r="C22" s="24"/>
      <c r="D22" s="24"/>
      <c r="E22" s="24"/>
      <c r="F22" s="25"/>
    </row>
    <row r="23" spans="1:11">
      <c r="A23" s="22">
        <v>17</v>
      </c>
      <c r="B23" s="27"/>
      <c r="C23" s="27"/>
      <c r="D23" s="27"/>
      <c r="E23" s="27"/>
      <c r="F23" s="28"/>
    </row>
    <row r="24" spans="1:11">
      <c r="A24" s="22">
        <v>18</v>
      </c>
      <c r="B24" s="38" t="s">
        <v>25</v>
      </c>
      <c r="C24" s="27"/>
      <c r="D24" s="27"/>
      <c r="E24" s="27"/>
      <c r="F24" s="28"/>
    </row>
    <row r="25" spans="1:11" ht="16" thickBot="1">
      <c r="A25" s="22">
        <v>19</v>
      </c>
      <c r="B25" s="39" t="s">
        <v>26</v>
      </c>
      <c r="C25" s="29">
        <v>0</v>
      </c>
      <c r="D25" s="27">
        <v>10000</v>
      </c>
      <c r="E25" s="27">
        <v>0</v>
      </c>
      <c r="F25" s="29">
        <f>SUM(C25:E25)</f>
        <v>10000</v>
      </c>
    </row>
    <row r="26" spans="1:11">
      <c r="A26" s="22">
        <v>20</v>
      </c>
      <c r="B26" s="32" t="s">
        <v>27</v>
      </c>
      <c r="C26" s="33">
        <f t="shared" ref="C26:F26" si="2">SUM(C25:C25)</f>
        <v>0</v>
      </c>
      <c r="D26" s="33">
        <f t="shared" si="2"/>
        <v>10000</v>
      </c>
      <c r="E26" s="33">
        <f t="shared" si="2"/>
        <v>0</v>
      </c>
      <c r="F26" s="33">
        <f t="shared" si="2"/>
        <v>10000</v>
      </c>
    </row>
    <row r="27" spans="1:11">
      <c r="A27" s="22">
        <v>21</v>
      </c>
      <c r="B27" s="39"/>
      <c r="C27" s="27"/>
      <c r="D27" s="27"/>
      <c r="E27" s="27"/>
      <c r="F27" s="29"/>
    </row>
    <row r="28" spans="1:11">
      <c r="A28" s="22">
        <v>22</v>
      </c>
      <c r="B28" s="38" t="s">
        <v>28</v>
      </c>
      <c r="C28" s="27"/>
      <c r="D28" s="27"/>
      <c r="E28" s="27"/>
      <c r="F28" s="29"/>
    </row>
    <row r="29" spans="1:11">
      <c r="A29" s="22">
        <v>23</v>
      </c>
      <c r="B29" s="39" t="s">
        <v>29</v>
      </c>
      <c r="C29" s="29">
        <v>0</v>
      </c>
      <c r="D29" s="27">
        <v>157353</v>
      </c>
      <c r="E29" s="27">
        <v>0</v>
      </c>
      <c r="F29" s="29">
        <f>SUM(C29:E29)</f>
        <v>157353</v>
      </c>
    </row>
    <row r="30" spans="1:11" s="14" customFormat="1">
      <c r="A30" s="22">
        <v>24</v>
      </c>
      <c r="B30" s="39" t="s">
        <v>30</v>
      </c>
      <c r="C30" s="29">
        <v>0</v>
      </c>
      <c r="D30" s="27">
        <v>77584</v>
      </c>
      <c r="E30" s="27">
        <v>0</v>
      </c>
      <c r="F30" s="29">
        <f t="shared" ref="F30:F41" si="3">SUM(C30:E30)</f>
        <v>77584</v>
      </c>
      <c r="G30"/>
      <c r="H30"/>
      <c r="I30"/>
      <c r="J30"/>
      <c r="K30"/>
    </row>
    <row r="31" spans="1:11" s="14" customFormat="1">
      <c r="A31" s="22">
        <v>25</v>
      </c>
      <c r="B31" s="39" t="s">
        <v>31</v>
      </c>
      <c r="C31" s="29">
        <v>0</v>
      </c>
      <c r="D31" s="27">
        <v>6557</v>
      </c>
      <c r="E31" s="27">
        <v>6557</v>
      </c>
      <c r="F31" s="29">
        <f t="shared" si="3"/>
        <v>13114</v>
      </c>
      <c r="G31"/>
      <c r="H31"/>
      <c r="I31"/>
      <c r="J31"/>
      <c r="K31"/>
    </row>
    <row r="32" spans="1:11" s="14" customFormat="1">
      <c r="A32" s="22">
        <v>26</v>
      </c>
      <c r="B32" s="39" t="s">
        <v>32</v>
      </c>
      <c r="C32" s="29">
        <v>0</v>
      </c>
      <c r="D32" s="27">
        <v>56822</v>
      </c>
      <c r="E32" s="27">
        <v>0</v>
      </c>
      <c r="F32" s="29">
        <f t="shared" si="3"/>
        <v>56822</v>
      </c>
      <c r="G32"/>
    </row>
    <row r="33" spans="1:7" s="14" customFormat="1">
      <c r="A33" s="22">
        <v>27</v>
      </c>
      <c r="B33" s="39" t="s">
        <v>33</v>
      </c>
      <c r="C33" s="29">
        <v>0</v>
      </c>
      <c r="D33" s="27">
        <v>0</v>
      </c>
      <c r="E33" s="27">
        <v>56822</v>
      </c>
      <c r="F33" s="29">
        <f t="shared" si="3"/>
        <v>56822</v>
      </c>
      <c r="G33"/>
    </row>
    <row r="34" spans="1:7" s="14" customFormat="1">
      <c r="A34" s="22">
        <v>28</v>
      </c>
      <c r="B34" s="39" t="s">
        <v>34</v>
      </c>
      <c r="C34" s="29">
        <v>0</v>
      </c>
      <c r="D34" s="27">
        <v>3278</v>
      </c>
      <c r="E34" s="27">
        <v>3278</v>
      </c>
      <c r="F34" s="29">
        <f t="shared" si="3"/>
        <v>6556</v>
      </c>
      <c r="G34"/>
    </row>
    <row r="35" spans="1:7" s="14" customFormat="1">
      <c r="A35" s="22">
        <v>29</v>
      </c>
      <c r="B35" s="39" t="s">
        <v>30</v>
      </c>
      <c r="C35" s="29">
        <v>0</v>
      </c>
      <c r="D35" s="27">
        <v>30596</v>
      </c>
      <c r="E35" s="27">
        <v>0</v>
      </c>
      <c r="F35" s="29">
        <f t="shared" si="3"/>
        <v>30596</v>
      </c>
      <c r="G35"/>
    </row>
    <row r="36" spans="1:7" s="14" customFormat="1">
      <c r="A36" s="22">
        <v>30</v>
      </c>
      <c r="B36" s="39" t="s">
        <v>35</v>
      </c>
      <c r="C36" s="29">
        <v>0</v>
      </c>
      <c r="D36" s="27">
        <v>0</v>
      </c>
      <c r="E36" s="27">
        <v>0</v>
      </c>
      <c r="F36" s="29">
        <f t="shared" si="3"/>
        <v>0</v>
      </c>
      <c r="G36"/>
    </row>
    <row r="37" spans="1:7" s="14" customFormat="1">
      <c r="A37" s="22">
        <v>31</v>
      </c>
      <c r="B37" s="39" t="s">
        <v>36</v>
      </c>
      <c r="C37" s="29">
        <v>0</v>
      </c>
      <c r="D37" s="27">
        <v>1093</v>
      </c>
      <c r="E37" s="27">
        <v>1093</v>
      </c>
      <c r="F37" s="29">
        <f t="shared" si="3"/>
        <v>2186</v>
      </c>
      <c r="G37"/>
    </row>
    <row r="38" spans="1:7" s="14" customFormat="1">
      <c r="A38" s="22">
        <v>32</v>
      </c>
      <c r="B38" s="39" t="s">
        <v>37</v>
      </c>
      <c r="C38" s="29">
        <v>5464</v>
      </c>
      <c r="D38" s="27">
        <v>0</v>
      </c>
      <c r="E38" s="27">
        <v>0</v>
      </c>
      <c r="F38" s="29">
        <f t="shared" si="3"/>
        <v>5464</v>
      </c>
      <c r="G38"/>
    </row>
    <row r="39" spans="1:7" s="14" customFormat="1">
      <c r="A39" s="22">
        <v>33</v>
      </c>
      <c r="B39" s="39" t="s">
        <v>30</v>
      </c>
      <c r="C39" s="29">
        <v>0</v>
      </c>
      <c r="D39" s="27">
        <v>2186</v>
      </c>
      <c r="E39" s="27">
        <v>0</v>
      </c>
      <c r="F39" s="29">
        <f t="shared" si="3"/>
        <v>2186</v>
      </c>
      <c r="G39"/>
    </row>
    <row r="40" spans="1:7" s="14" customFormat="1">
      <c r="A40" s="22">
        <v>34</v>
      </c>
      <c r="B40" s="39" t="s">
        <v>38</v>
      </c>
      <c r="C40" s="29">
        <v>0</v>
      </c>
      <c r="D40" s="27">
        <v>0</v>
      </c>
      <c r="E40" s="27">
        <v>0</v>
      </c>
      <c r="F40" s="29">
        <f t="shared" si="3"/>
        <v>0</v>
      </c>
      <c r="G40"/>
    </row>
    <row r="41" spans="1:7" s="14" customFormat="1" ht="16" thickBot="1">
      <c r="A41" s="22">
        <v>35</v>
      </c>
      <c r="B41" s="39" t="s">
        <v>35</v>
      </c>
      <c r="C41" s="29">
        <v>0</v>
      </c>
      <c r="D41" s="27">
        <v>0</v>
      </c>
      <c r="E41" s="27">
        <v>0</v>
      </c>
      <c r="F41" s="29">
        <f t="shared" si="3"/>
        <v>0</v>
      </c>
      <c r="G41"/>
    </row>
    <row r="42" spans="1:7" s="14" customFormat="1">
      <c r="A42" s="22">
        <v>36</v>
      </c>
      <c r="B42" s="32" t="s">
        <v>39</v>
      </c>
      <c r="C42" s="33">
        <f>SUM(C29:C41)</f>
        <v>5464</v>
      </c>
      <c r="D42" s="33">
        <f>SUM(D29:D41)</f>
        <v>335469</v>
      </c>
      <c r="E42" s="33">
        <f>SUM(E29:E41)</f>
        <v>67750</v>
      </c>
      <c r="F42" s="33">
        <f>SUM(F29:F41)</f>
        <v>408683</v>
      </c>
      <c r="G42"/>
    </row>
    <row r="43" spans="1:7" s="14" customFormat="1">
      <c r="A43" s="22">
        <v>37</v>
      </c>
      <c r="B43" s="27"/>
      <c r="C43" s="27"/>
      <c r="D43" s="27"/>
      <c r="E43" s="27"/>
      <c r="F43" s="29"/>
      <c r="G43"/>
    </row>
    <row r="44" spans="1:7" s="14" customFormat="1">
      <c r="A44" s="22">
        <v>38</v>
      </c>
      <c r="B44" s="40" t="s">
        <v>40</v>
      </c>
      <c r="C44" s="29">
        <v>3090</v>
      </c>
      <c r="D44" s="38">
        <v>131599</v>
      </c>
      <c r="E44" s="38">
        <v>110130</v>
      </c>
      <c r="F44" s="41">
        <f>SUM(C44:E44)</f>
        <v>244819</v>
      </c>
      <c r="G44"/>
    </row>
    <row r="45" spans="1:7" s="14" customFormat="1" ht="16" thickBot="1">
      <c r="A45" s="22">
        <v>39</v>
      </c>
      <c r="B45" s="27"/>
      <c r="C45" s="42"/>
      <c r="D45" s="42"/>
      <c r="E45" s="42"/>
      <c r="F45" s="43"/>
      <c r="G45"/>
    </row>
    <row r="46" spans="1:7" s="14" customFormat="1" ht="16" thickBot="1">
      <c r="A46" s="22">
        <v>40</v>
      </c>
      <c r="B46" s="32" t="s">
        <v>41</v>
      </c>
      <c r="C46" s="44">
        <f>C26+C42+C44</f>
        <v>8554</v>
      </c>
      <c r="D46" s="44">
        <f>D26+D42+D44</f>
        <v>477068</v>
      </c>
      <c r="E46" s="44">
        <f>E26+E42+E44</f>
        <v>177880</v>
      </c>
      <c r="F46" s="44">
        <f>F26+F42+F44</f>
        <v>663502</v>
      </c>
      <c r="G46"/>
    </row>
    <row r="47" spans="1:7" s="14" customFormat="1">
      <c r="A47" s="22">
        <v>41</v>
      </c>
      <c r="B47" s="27"/>
      <c r="C47" s="27"/>
      <c r="D47" s="27"/>
      <c r="E47" s="27"/>
      <c r="F47" s="29"/>
      <c r="G47"/>
    </row>
    <row r="48" spans="1:7" s="14" customFormat="1">
      <c r="A48" s="22">
        <v>42</v>
      </c>
      <c r="B48" s="38" t="s">
        <v>42</v>
      </c>
      <c r="C48" s="29">
        <v>0</v>
      </c>
      <c r="D48" s="27">
        <v>0</v>
      </c>
      <c r="E48" s="27">
        <v>0</v>
      </c>
      <c r="F48" s="29">
        <v>0</v>
      </c>
      <c r="G48"/>
    </row>
    <row r="49" spans="1:7" s="14" customFormat="1">
      <c r="A49" s="22">
        <v>43</v>
      </c>
      <c r="B49" s="38" t="s">
        <v>43</v>
      </c>
      <c r="C49" s="29">
        <v>0</v>
      </c>
      <c r="D49" s="27">
        <v>6000</v>
      </c>
      <c r="E49" s="27">
        <v>3000</v>
      </c>
      <c r="F49" s="29">
        <v>9000</v>
      </c>
      <c r="G49"/>
    </row>
    <row r="50" spans="1:7" s="14" customFormat="1">
      <c r="A50" s="22">
        <v>44</v>
      </c>
      <c r="B50" s="39"/>
      <c r="C50" s="27"/>
      <c r="D50" s="27"/>
      <c r="E50" s="27"/>
      <c r="F50" s="29"/>
      <c r="G50"/>
    </row>
    <row r="51" spans="1:7" s="14" customFormat="1">
      <c r="A51" s="22">
        <v>45</v>
      </c>
      <c r="B51" s="38" t="s">
        <v>44</v>
      </c>
      <c r="C51" s="38"/>
      <c r="D51" s="45"/>
      <c r="E51" s="38"/>
      <c r="F51" s="29"/>
      <c r="G51"/>
    </row>
    <row r="52" spans="1:7" s="14" customFormat="1">
      <c r="A52" s="22">
        <v>46</v>
      </c>
      <c r="B52" s="39" t="s">
        <v>45</v>
      </c>
      <c r="C52" s="29">
        <v>0</v>
      </c>
      <c r="D52" s="27">
        <v>0</v>
      </c>
      <c r="E52" s="27">
        <v>0</v>
      </c>
      <c r="F52" s="29">
        <v>0</v>
      </c>
      <c r="G52"/>
    </row>
    <row r="53" spans="1:7" s="14" customFormat="1">
      <c r="A53" s="22">
        <v>47</v>
      </c>
      <c r="B53" s="39" t="s">
        <v>46</v>
      </c>
      <c r="C53" s="29">
        <v>0</v>
      </c>
      <c r="D53" s="27">
        <v>1000</v>
      </c>
      <c r="E53" s="27">
        <v>2000</v>
      </c>
      <c r="F53" s="29">
        <v>3000</v>
      </c>
      <c r="G53"/>
    </row>
    <row r="54" spans="1:7" s="14" customFormat="1">
      <c r="A54" s="22">
        <v>48</v>
      </c>
      <c r="B54" s="39" t="s">
        <v>47</v>
      </c>
      <c r="C54" s="29">
        <v>0</v>
      </c>
      <c r="D54" s="27">
        <v>0</v>
      </c>
      <c r="E54" s="27">
        <v>0</v>
      </c>
      <c r="F54" s="29">
        <v>0</v>
      </c>
      <c r="G54"/>
    </row>
    <row r="55" spans="1:7" s="14" customFormat="1">
      <c r="A55" s="22">
        <v>49</v>
      </c>
      <c r="B55" s="39" t="s">
        <v>48</v>
      </c>
      <c r="C55" s="29">
        <v>0</v>
      </c>
      <c r="D55" s="27">
        <v>1000</v>
      </c>
      <c r="E55" s="27">
        <v>0</v>
      </c>
      <c r="F55" s="29">
        <v>2000</v>
      </c>
      <c r="G55"/>
    </row>
    <row r="56" spans="1:7" s="14" customFormat="1">
      <c r="A56" s="22">
        <v>50</v>
      </c>
      <c r="B56" s="39" t="s">
        <v>49</v>
      </c>
      <c r="C56" s="29">
        <v>0</v>
      </c>
      <c r="D56" s="27">
        <v>5000</v>
      </c>
      <c r="E56" s="27">
        <v>0</v>
      </c>
      <c r="F56" s="29">
        <v>0</v>
      </c>
      <c r="G56"/>
    </row>
    <row r="57" spans="1:7" s="14" customFormat="1">
      <c r="A57" s="22">
        <v>51</v>
      </c>
      <c r="B57" s="39" t="s">
        <v>50</v>
      </c>
      <c r="C57" s="29">
        <v>0</v>
      </c>
      <c r="D57" s="27">
        <v>0</v>
      </c>
      <c r="E57" s="27">
        <v>0</v>
      </c>
      <c r="F57" s="29">
        <v>0</v>
      </c>
      <c r="G57"/>
    </row>
    <row r="58" spans="1:7" s="14" customFormat="1">
      <c r="A58" s="22">
        <v>52</v>
      </c>
      <c r="B58" s="39" t="s">
        <v>51</v>
      </c>
      <c r="C58" s="29">
        <v>0</v>
      </c>
      <c r="D58" s="27">
        <v>0</v>
      </c>
      <c r="E58" s="27">
        <v>0</v>
      </c>
      <c r="F58" s="29">
        <v>0</v>
      </c>
      <c r="G58"/>
    </row>
    <row r="59" spans="1:7" s="14" customFormat="1">
      <c r="A59" s="22">
        <v>53</v>
      </c>
      <c r="B59" s="39" t="s">
        <v>52</v>
      </c>
      <c r="C59" s="29">
        <v>0</v>
      </c>
      <c r="D59" s="27">
        <v>4000</v>
      </c>
      <c r="E59" s="27">
        <v>0</v>
      </c>
      <c r="F59" s="29">
        <v>4000</v>
      </c>
      <c r="G59"/>
    </row>
    <row r="60" spans="1:7" s="14" customFormat="1">
      <c r="A60" s="22">
        <v>54</v>
      </c>
      <c r="B60" s="39" t="s">
        <v>53</v>
      </c>
      <c r="C60" s="29">
        <v>0</v>
      </c>
      <c r="D60" s="27">
        <v>0</v>
      </c>
      <c r="E60" s="27">
        <v>0</v>
      </c>
      <c r="F60" s="29">
        <v>0</v>
      </c>
      <c r="G60"/>
    </row>
    <row r="61" spans="1:7" s="14" customFormat="1">
      <c r="A61" s="22">
        <v>55</v>
      </c>
      <c r="B61" s="39" t="s">
        <v>54</v>
      </c>
      <c r="C61" s="29">
        <v>0</v>
      </c>
      <c r="D61" s="27">
        <v>2000</v>
      </c>
      <c r="E61" s="27">
        <v>0</v>
      </c>
      <c r="F61" s="29">
        <v>2000</v>
      </c>
      <c r="G61"/>
    </row>
    <row r="62" spans="1:7" s="14" customFormat="1">
      <c r="A62" s="22">
        <v>56</v>
      </c>
      <c r="B62" s="39" t="s">
        <v>55</v>
      </c>
      <c r="C62" s="29">
        <v>0</v>
      </c>
      <c r="D62" s="27">
        <v>1000</v>
      </c>
      <c r="E62" s="27">
        <v>1000</v>
      </c>
      <c r="F62" s="29">
        <v>2000</v>
      </c>
      <c r="G62"/>
    </row>
    <row r="63" spans="1:7" s="14" customFormat="1">
      <c r="A63" s="22">
        <v>57</v>
      </c>
      <c r="B63" s="39" t="s">
        <v>56</v>
      </c>
      <c r="C63" s="29">
        <v>0</v>
      </c>
      <c r="D63" s="27">
        <v>0</v>
      </c>
      <c r="E63" s="27">
        <v>0</v>
      </c>
      <c r="F63" s="29">
        <v>0</v>
      </c>
      <c r="G63"/>
    </row>
    <row r="64" spans="1:7" s="14" customFormat="1">
      <c r="A64" s="22">
        <v>58</v>
      </c>
      <c r="B64" s="39" t="s">
        <v>57</v>
      </c>
      <c r="C64" s="29">
        <v>0</v>
      </c>
      <c r="D64" s="27">
        <v>0</v>
      </c>
      <c r="E64" s="27">
        <v>0</v>
      </c>
      <c r="F64" s="29">
        <v>1000</v>
      </c>
      <c r="G64"/>
    </row>
    <row r="65" spans="1:7" s="14" customFormat="1">
      <c r="A65" s="22">
        <v>59</v>
      </c>
      <c r="B65" s="39" t="s">
        <v>58</v>
      </c>
      <c r="C65" s="29">
        <v>0</v>
      </c>
      <c r="D65" s="27">
        <v>0</v>
      </c>
      <c r="E65" s="27">
        <v>0</v>
      </c>
      <c r="F65" s="29">
        <v>0</v>
      </c>
      <c r="G65"/>
    </row>
    <row r="66" spans="1:7" s="14" customFormat="1">
      <c r="A66" s="22">
        <v>60</v>
      </c>
      <c r="B66" s="39" t="s">
        <v>59</v>
      </c>
      <c r="C66" s="29">
        <v>0</v>
      </c>
      <c r="D66" s="27">
        <v>9000</v>
      </c>
      <c r="E66" s="27">
        <v>3000</v>
      </c>
      <c r="F66" s="29">
        <v>12000</v>
      </c>
      <c r="G66"/>
    </row>
    <row r="67" spans="1:7" s="14" customFormat="1">
      <c r="A67" s="22">
        <v>61</v>
      </c>
      <c r="B67" s="39" t="s">
        <v>60</v>
      </c>
      <c r="C67" s="29">
        <v>0</v>
      </c>
      <c r="D67" s="27">
        <v>0</v>
      </c>
      <c r="E67" s="27">
        <v>0</v>
      </c>
      <c r="F67" s="29">
        <v>0</v>
      </c>
      <c r="G67"/>
    </row>
    <row r="68" spans="1:7" s="14" customFormat="1">
      <c r="A68" s="22">
        <v>62</v>
      </c>
      <c r="B68" s="39" t="s">
        <v>61</v>
      </c>
      <c r="C68" s="29">
        <v>0</v>
      </c>
      <c r="D68" s="27">
        <v>0</v>
      </c>
      <c r="E68" s="27">
        <v>0</v>
      </c>
      <c r="F68" s="29">
        <v>0</v>
      </c>
      <c r="G68"/>
    </row>
    <row r="69" spans="1:7" s="14" customFormat="1">
      <c r="A69" s="22">
        <v>63</v>
      </c>
      <c r="B69" s="39" t="s">
        <v>62</v>
      </c>
      <c r="C69" s="29">
        <v>0</v>
      </c>
      <c r="D69" s="27">
        <v>0</v>
      </c>
      <c r="E69" s="27">
        <v>0</v>
      </c>
      <c r="F69" s="29">
        <v>0</v>
      </c>
      <c r="G69"/>
    </row>
    <row r="70" spans="1:7" s="14" customFormat="1">
      <c r="A70" s="22">
        <v>64</v>
      </c>
      <c r="B70" s="39" t="s">
        <v>63</v>
      </c>
      <c r="C70" s="29">
        <v>0</v>
      </c>
      <c r="D70" s="27">
        <v>0</v>
      </c>
      <c r="E70" s="27">
        <v>0</v>
      </c>
      <c r="F70" s="29">
        <v>0</v>
      </c>
      <c r="G70"/>
    </row>
    <row r="71" spans="1:7" s="14" customFormat="1">
      <c r="A71" s="22">
        <v>65</v>
      </c>
      <c r="B71" s="39" t="s">
        <v>64</v>
      </c>
      <c r="C71" s="29">
        <v>0</v>
      </c>
      <c r="D71" s="27">
        <v>0</v>
      </c>
      <c r="E71" s="27">
        <v>0</v>
      </c>
      <c r="F71" s="29">
        <v>0</v>
      </c>
      <c r="G71"/>
    </row>
    <row r="72" spans="1:7" s="14" customFormat="1">
      <c r="A72" s="22">
        <v>66</v>
      </c>
      <c r="B72" s="39" t="s">
        <v>65</v>
      </c>
      <c r="C72" s="29">
        <v>0</v>
      </c>
      <c r="D72" s="27">
        <v>3000</v>
      </c>
      <c r="E72" s="27">
        <v>0</v>
      </c>
      <c r="F72" s="29">
        <v>3000</v>
      </c>
      <c r="G72"/>
    </row>
    <row r="73" spans="1:7" s="14" customFormat="1">
      <c r="A73" s="22">
        <v>67</v>
      </c>
      <c r="B73" s="39" t="s">
        <v>66</v>
      </c>
      <c r="C73" s="29">
        <v>0</v>
      </c>
      <c r="D73" s="27">
        <v>0</v>
      </c>
      <c r="E73" s="27">
        <v>0</v>
      </c>
      <c r="F73" s="29">
        <v>0</v>
      </c>
      <c r="G73"/>
    </row>
    <row r="74" spans="1:7" s="14" customFormat="1">
      <c r="A74" s="22">
        <v>68</v>
      </c>
      <c r="B74" s="39" t="s">
        <v>67</v>
      </c>
      <c r="C74" s="29">
        <v>0</v>
      </c>
      <c r="D74" s="27">
        <v>9000</v>
      </c>
      <c r="E74" s="27">
        <v>0</v>
      </c>
      <c r="F74" s="29">
        <v>9000</v>
      </c>
      <c r="G74"/>
    </row>
    <row r="75" spans="1:7" s="14" customFormat="1">
      <c r="A75" s="22">
        <v>69</v>
      </c>
      <c r="B75" s="39" t="s">
        <v>68</v>
      </c>
      <c r="C75" s="29">
        <v>0</v>
      </c>
      <c r="D75" s="27">
        <v>0</v>
      </c>
      <c r="E75" s="27">
        <v>0</v>
      </c>
      <c r="F75" s="29">
        <v>0</v>
      </c>
      <c r="G75"/>
    </row>
    <row r="76" spans="1:7" s="14" customFormat="1">
      <c r="A76" s="22">
        <v>70</v>
      </c>
      <c r="B76" s="39" t="s">
        <v>69</v>
      </c>
      <c r="C76" s="29">
        <v>0</v>
      </c>
      <c r="D76" s="27">
        <v>20000</v>
      </c>
      <c r="E76" s="27">
        <v>1000</v>
      </c>
      <c r="F76" s="29">
        <v>12000</v>
      </c>
      <c r="G76"/>
    </row>
    <row r="77" spans="1:7" s="14" customFormat="1">
      <c r="A77" s="22">
        <v>71</v>
      </c>
      <c r="B77" s="39" t="s">
        <v>70</v>
      </c>
      <c r="C77" s="29">
        <v>0</v>
      </c>
      <c r="D77" s="27">
        <v>3000</v>
      </c>
      <c r="E77" s="27">
        <v>2000</v>
      </c>
      <c r="F77" s="29">
        <v>5000</v>
      </c>
      <c r="G77"/>
    </row>
    <row r="78" spans="1:7" s="14" customFormat="1">
      <c r="A78" s="22">
        <v>72</v>
      </c>
      <c r="B78" s="39" t="s">
        <v>71</v>
      </c>
      <c r="C78" s="29">
        <v>0</v>
      </c>
      <c r="D78" s="27">
        <v>0</v>
      </c>
      <c r="E78" s="27">
        <v>0</v>
      </c>
      <c r="F78" s="29">
        <v>0</v>
      </c>
      <c r="G78"/>
    </row>
    <row r="79" spans="1:7" s="14" customFormat="1">
      <c r="A79" s="22">
        <v>73</v>
      </c>
      <c r="B79" s="39" t="s">
        <v>72</v>
      </c>
      <c r="C79" s="29">
        <v>0</v>
      </c>
      <c r="D79" s="27">
        <v>2500</v>
      </c>
      <c r="E79" s="27">
        <v>0</v>
      </c>
      <c r="F79" s="29">
        <v>0</v>
      </c>
      <c r="G79"/>
    </row>
    <row r="80" spans="1:7" s="14" customFormat="1">
      <c r="A80" s="22">
        <v>74</v>
      </c>
      <c r="B80" s="39" t="s">
        <v>73</v>
      </c>
      <c r="C80" s="29">
        <v>0</v>
      </c>
      <c r="D80" s="27">
        <v>0</v>
      </c>
      <c r="E80" s="27">
        <v>0</v>
      </c>
      <c r="F80" s="29">
        <v>0</v>
      </c>
      <c r="G80"/>
    </row>
    <row r="81" spans="1:7" s="14" customFormat="1">
      <c r="A81" s="22">
        <v>75</v>
      </c>
      <c r="B81" s="39" t="s">
        <v>74</v>
      </c>
      <c r="C81" s="29">
        <v>0</v>
      </c>
      <c r="D81" s="27">
        <v>8000</v>
      </c>
      <c r="E81" s="27">
        <v>1000</v>
      </c>
      <c r="F81" s="29">
        <v>9000</v>
      </c>
      <c r="G81"/>
    </row>
    <row r="82" spans="1:7" s="14" customFormat="1">
      <c r="A82" s="22">
        <v>76</v>
      </c>
      <c r="B82" s="39"/>
      <c r="C82" s="27"/>
      <c r="D82" s="27"/>
      <c r="E82" s="27"/>
      <c r="F82" s="29"/>
      <c r="G82"/>
    </row>
    <row r="83" spans="1:7" s="14" customFormat="1">
      <c r="A83" s="22">
        <v>77</v>
      </c>
      <c r="B83" s="38" t="s">
        <v>75</v>
      </c>
      <c r="C83" s="29">
        <v>0</v>
      </c>
      <c r="D83" s="27">
        <v>0</v>
      </c>
      <c r="E83" s="27">
        <v>0</v>
      </c>
      <c r="F83" s="29">
        <v>0</v>
      </c>
      <c r="G83"/>
    </row>
    <row r="84" spans="1:7" s="14" customFormat="1">
      <c r="A84" s="22">
        <v>78</v>
      </c>
      <c r="B84" s="38" t="s">
        <v>76</v>
      </c>
      <c r="C84" s="29">
        <v>0</v>
      </c>
      <c r="D84" s="27">
        <v>15000</v>
      </c>
      <c r="E84" s="27">
        <v>0</v>
      </c>
      <c r="F84" s="29">
        <v>15000</v>
      </c>
      <c r="G84"/>
    </row>
    <row r="85" spans="1:7" s="14" customFormat="1" ht="16" thickBot="1">
      <c r="A85" s="22">
        <v>79</v>
      </c>
      <c r="B85" s="27"/>
      <c r="C85" s="27"/>
      <c r="D85" s="27"/>
      <c r="E85" s="27"/>
      <c r="F85" s="29"/>
      <c r="G85"/>
    </row>
    <row r="86" spans="1:7" s="14" customFormat="1" ht="16" thickBot="1">
      <c r="A86" s="22">
        <v>80</v>
      </c>
      <c r="B86" s="32" t="s">
        <v>77</v>
      </c>
      <c r="C86" s="44">
        <f>SUM(C48:C85)</f>
        <v>0</v>
      </c>
      <c r="D86" s="44">
        <f>SUM(D48:D85)</f>
        <v>89500</v>
      </c>
      <c r="E86" s="44">
        <f>SUM(E48:E85)</f>
        <v>13000</v>
      </c>
      <c r="F86" s="44">
        <f>SUM(F48:F85)</f>
        <v>88000</v>
      </c>
      <c r="G86"/>
    </row>
    <row r="87" spans="1:7" s="14" customFormat="1" ht="16" thickBot="1">
      <c r="A87" s="22">
        <v>81</v>
      </c>
      <c r="B87" s="46"/>
      <c r="C87" s="47"/>
      <c r="D87" s="47"/>
      <c r="E87" s="47"/>
      <c r="F87" s="47"/>
      <c r="G87"/>
    </row>
    <row r="88" spans="1:7" s="14" customFormat="1" ht="16" thickBot="1">
      <c r="A88" s="22">
        <v>82</v>
      </c>
      <c r="B88" s="36" t="s">
        <v>78</v>
      </c>
      <c r="C88" s="37">
        <f>C46+C86</f>
        <v>8554</v>
      </c>
      <c r="D88" s="37">
        <f>D46+D86</f>
        <v>566568</v>
      </c>
      <c r="E88" s="37">
        <f>E46+E86</f>
        <v>190880</v>
      </c>
      <c r="F88" s="37">
        <f>F46+F86</f>
        <v>751502</v>
      </c>
      <c r="G88"/>
    </row>
    <row r="89" spans="1:7" s="14" customFormat="1">
      <c r="A89" s="22">
        <v>83</v>
      </c>
      <c r="B89" s="27"/>
      <c r="C89" s="31"/>
      <c r="D89" s="31"/>
      <c r="E89" s="31"/>
      <c r="F89" s="48"/>
      <c r="G89"/>
    </row>
    <row r="90" spans="1:7" s="14" customFormat="1">
      <c r="A90" s="22">
        <v>84</v>
      </c>
      <c r="B90" s="49" t="s">
        <v>105</v>
      </c>
      <c r="C90" s="50">
        <f>C17-C88</f>
        <v>1446</v>
      </c>
      <c r="D90" s="50">
        <f>D17-D88</f>
        <v>-16568</v>
      </c>
      <c r="E90" s="50">
        <f>E17-E88</f>
        <v>-880</v>
      </c>
      <c r="F90" s="50">
        <f>F17-F88</f>
        <v>-1502</v>
      </c>
      <c r="G90"/>
    </row>
    <row r="91" spans="1:7" s="14" customFormat="1">
      <c r="A91" s="22">
        <v>85</v>
      </c>
      <c r="B91" s="51" t="s">
        <v>115</v>
      </c>
      <c r="C91" s="52">
        <f>IF(ISERR(C90/C$88),"n/a",(C90/C$88))</f>
        <v>0.16904372223521161</v>
      </c>
      <c r="D91" s="53">
        <f t="shared" ref="D91:F91" si="4">IF(ISERR(D90/D$88),"n/a",(D90/D$88))</f>
        <v>-2.9242738735685742E-2</v>
      </c>
      <c r="E91" s="53">
        <f t="shared" si="4"/>
        <v>-4.6102263202011731E-3</v>
      </c>
      <c r="F91" s="53">
        <f t="shared" si="4"/>
        <v>-1.99866400887822E-3</v>
      </c>
      <c r="G91"/>
    </row>
    <row r="92" spans="1:7" s="14" customFormat="1">
      <c r="A92" s="22">
        <v>86</v>
      </c>
      <c r="B92" s="27"/>
      <c r="C92" s="27"/>
      <c r="D92" s="27"/>
      <c r="E92" s="27"/>
      <c r="F92" s="27"/>
      <c r="G92"/>
    </row>
    <row r="93" spans="1:7" s="14" customFormat="1">
      <c r="A93" s="22">
        <v>87</v>
      </c>
      <c r="B93" s="49" t="s">
        <v>79</v>
      </c>
      <c r="C93" s="50">
        <f>C19-C88</f>
        <v>7628</v>
      </c>
      <c r="D93" s="50">
        <f>D19-D88</f>
        <v>108749</v>
      </c>
      <c r="E93" s="50">
        <f>E19-E88</f>
        <v>6496</v>
      </c>
      <c r="F93" s="50">
        <f>F19-F88</f>
        <v>137373</v>
      </c>
      <c r="G93"/>
    </row>
    <row r="94" spans="1:7" s="14" customFormat="1">
      <c r="A94" s="22">
        <v>88</v>
      </c>
      <c r="B94" s="51" t="s">
        <v>115</v>
      </c>
      <c r="C94" s="52">
        <f t="shared" ref="C94:F94" si="5">IF(ISERR(C93/C$88),"n/a",(C93/C$88))</f>
        <v>0.89174655132101943</v>
      </c>
      <c r="D94" s="53">
        <f t="shared" si="5"/>
        <v>0.19194342073678711</v>
      </c>
      <c r="E94" s="53">
        <f t="shared" si="5"/>
        <v>3.4031852472757751E-2</v>
      </c>
      <c r="F94" s="53">
        <f t="shared" si="5"/>
        <v>0.18279791670547782</v>
      </c>
      <c r="G94"/>
    </row>
    <row r="95" spans="1:7" s="14" customFormat="1">
      <c r="B95" s="54"/>
      <c r="C95" s="55"/>
      <c r="D95" s="55"/>
      <c r="E95" s="55"/>
      <c r="F95" s="55"/>
      <c r="G95"/>
    </row>
    <row r="96" spans="1:7" s="14" customFormat="1">
      <c r="B96" s="13"/>
      <c r="C96" s="13"/>
      <c r="D96" s="13"/>
      <c r="E96" s="13"/>
      <c r="F96" s="56"/>
      <c r="G96"/>
    </row>
    <row r="97" spans="2:7" s="14" customFormat="1">
      <c r="B97" s="57" t="s">
        <v>83</v>
      </c>
      <c r="C97" s="13"/>
      <c r="D97" s="13"/>
      <c r="E97" s="13"/>
      <c r="G97"/>
    </row>
    <row r="98" spans="2:7">
      <c r="B98" s="57"/>
    </row>
    <row r="99" spans="2:7">
      <c r="B99" s="57"/>
    </row>
    <row r="100" spans="2:7">
      <c r="B100" s="57"/>
    </row>
    <row r="101" spans="2:7">
      <c r="B101" s="57"/>
    </row>
    <row r="102" spans="2:7">
      <c r="B102" s="57"/>
    </row>
    <row r="103" spans="2:7">
      <c r="B103" s="57"/>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E21"/>
  <sheetViews>
    <sheetView tabSelected="1" zoomScale="150" zoomScaleNormal="150" zoomScalePageLayoutView="150" workbookViewId="0">
      <selection activeCell="H8" sqref="H8"/>
    </sheetView>
  </sheetViews>
  <sheetFormatPr baseColWidth="10" defaultRowHeight="15" x14ac:dyDescent="0"/>
  <cols>
    <col min="1" max="1" width="32.6640625" customWidth="1"/>
    <col min="2" max="5" width="12" customWidth="1"/>
  </cols>
  <sheetData>
    <row r="1" spans="1:5" ht="23">
      <c r="A1" s="12" t="s">
        <v>85</v>
      </c>
    </row>
    <row r="2" spans="1:5" ht="18">
      <c r="A2" s="15" t="s">
        <v>11</v>
      </c>
    </row>
    <row r="5" spans="1:5" s="59" customFormat="1" ht="25" customHeight="1">
      <c r="A5" s="58"/>
      <c r="B5" s="60" t="s">
        <v>86</v>
      </c>
      <c r="C5" s="60" t="s">
        <v>87</v>
      </c>
      <c r="D5" s="60" t="s">
        <v>88</v>
      </c>
      <c r="E5" s="60" t="s">
        <v>89</v>
      </c>
    </row>
    <row r="6" spans="1:5">
      <c r="B6" s="74"/>
      <c r="C6" s="74"/>
      <c r="D6" s="74"/>
      <c r="E6" s="74"/>
    </row>
    <row r="7" spans="1:5">
      <c r="A7" s="62" t="s">
        <v>16</v>
      </c>
      <c r="B7" s="63"/>
      <c r="C7" s="63"/>
      <c r="D7" s="63"/>
      <c r="E7" s="64"/>
    </row>
    <row r="8" spans="1:5">
      <c r="A8" s="75" t="s">
        <v>18</v>
      </c>
      <c r="B8" s="76">
        <f>'Funding &amp; Uses FY13-14'!F10</f>
        <v>-89000</v>
      </c>
      <c r="C8" s="76">
        <f>'Funding &amp; Uses FY14-15'!F10</f>
        <v>6812</v>
      </c>
      <c r="D8" s="76">
        <f>'F&amp;U Projections FY15-16'!F10</f>
        <v>113973</v>
      </c>
      <c r="E8" s="76">
        <f>'F&amp;U Projections FY16-17'!F10</f>
        <v>138875</v>
      </c>
    </row>
    <row r="9" spans="1:5">
      <c r="A9" s="77" t="s">
        <v>106</v>
      </c>
      <c r="B9" s="78">
        <f>'Funding &amp; Uses FY13-14'!F17</f>
        <v>870000</v>
      </c>
      <c r="C9" s="78">
        <f>'Funding &amp; Uses FY14-15'!F17</f>
        <v>900000</v>
      </c>
      <c r="D9" s="78">
        <f>'F&amp;U Projections FY15-16'!F17</f>
        <v>829000</v>
      </c>
      <c r="E9" s="78">
        <f>'F&amp;U Projections FY16-17'!F17</f>
        <v>750000</v>
      </c>
    </row>
    <row r="10" spans="1:5">
      <c r="A10" s="65"/>
      <c r="B10" s="65"/>
      <c r="C10" s="65"/>
      <c r="D10" s="65"/>
      <c r="E10" s="66"/>
    </row>
    <row r="11" spans="1:5">
      <c r="A11" s="79" t="s">
        <v>107</v>
      </c>
      <c r="B11" s="80">
        <f>B8+B9</f>
        <v>781000</v>
      </c>
      <c r="C11" s="80">
        <f>C8+C9</f>
        <v>906812</v>
      </c>
      <c r="D11" s="80">
        <f t="shared" ref="D11:E11" si="0">D8+D9</f>
        <v>942973</v>
      </c>
      <c r="E11" s="80">
        <f t="shared" si="0"/>
        <v>888875</v>
      </c>
    </row>
    <row r="12" spans="1:5">
      <c r="A12" s="77" t="s">
        <v>110</v>
      </c>
      <c r="B12" s="81">
        <f>SUM('Funding &amp; Uses FY13-14'!F14:F15)</f>
        <v>550000</v>
      </c>
      <c r="C12" s="81">
        <f>SUM('Funding &amp; Uses FY14-15'!F14:F15)</f>
        <v>580000</v>
      </c>
      <c r="D12" s="81">
        <f>SUM('F&amp;U Projections FY15-16'!F14:F15)</f>
        <v>609000</v>
      </c>
      <c r="E12" s="81">
        <f>SUM('F&amp;U Projections FY16-17'!F14:F15)</f>
        <v>550000</v>
      </c>
    </row>
    <row r="13" spans="1:5">
      <c r="A13" s="82" t="s">
        <v>108</v>
      </c>
      <c r="B13" s="83">
        <f>B12/B9</f>
        <v>0.63218390804597702</v>
      </c>
      <c r="C13" s="83">
        <f t="shared" ref="C13:E13" si="1">C12/C9</f>
        <v>0.64444444444444449</v>
      </c>
      <c r="D13" s="83">
        <f t="shared" si="1"/>
        <v>0.73462002412545235</v>
      </c>
      <c r="E13" s="83">
        <f t="shared" si="1"/>
        <v>0.73333333333333328</v>
      </c>
    </row>
    <row r="14" spans="1:5">
      <c r="A14" s="84"/>
      <c r="B14" s="65"/>
      <c r="C14" s="65"/>
      <c r="D14" s="65"/>
      <c r="E14" s="65"/>
    </row>
    <row r="15" spans="1:5">
      <c r="A15" s="77" t="s">
        <v>113</v>
      </c>
      <c r="B15" s="81">
        <f>'Funding &amp; Uses FY13-14'!F88</f>
        <v>774187.96</v>
      </c>
      <c r="C15" s="81">
        <f>'Funding &amp; Uses FY14-15'!F88</f>
        <v>792839</v>
      </c>
      <c r="D15" s="78">
        <f>'F&amp;U Projections FY15-16'!F88</f>
        <v>804098</v>
      </c>
      <c r="E15" s="78">
        <f>'F&amp;U Projections FY16-17'!F88</f>
        <v>751502</v>
      </c>
    </row>
    <row r="16" spans="1:5">
      <c r="A16" s="65"/>
      <c r="B16" s="65"/>
      <c r="C16" s="65"/>
      <c r="D16" s="65"/>
      <c r="E16" s="67"/>
    </row>
    <row r="17" spans="1:5">
      <c r="A17" s="77" t="s">
        <v>114</v>
      </c>
      <c r="B17" s="81">
        <f>B9-B15</f>
        <v>95812.040000000037</v>
      </c>
      <c r="C17" s="81">
        <f>C9-C15</f>
        <v>107161</v>
      </c>
      <c r="D17" s="81">
        <f t="shared" ref="D17:E17" si="2">D9-D15</f>
        <v>24902</v>
      </c>
      <c r="E17" s="81">
        <f t="shared" si="2"/>
        <v>-1502</v>
      </c>
    </row>
    <row r="18" spans="1:5">
      <c r="A18" s="68" t="s">
        <v>111</v>
      </c>
      <c r="B18" s="85">
        <f>B17/B15</f>
        <v>0.12375811166063606</v>
      </c>
      <c r="C18" s="85">
        <f t="shared" ref="C18:E18" si="3">C17/C15</f>
        <v>0.13516111089388894</v>
      </c>
      <c r="D18" s="85">
        <f t="shared" si="3"/>
        <v>3.096886200438255E-2</v>
      </c>
      <c r="E18" s="85">
        <f t="shared" si="3"/>
        <v>-1.99866400887822E-3</v>
      </c>
    </row>
    <row r="19" spans="1:5">
      <c r="A19" s="86"/>
      <c r="B19" s="69"/>
      <c r="C19" s="69"/>
      <c r="D19" s="69"/>
      <c r="E19" s="69"/>
    </row>
    <row r="20" spans="1:5">
      <c r="A20" s="70" t="s">
        <v>109</v>
      </c>
      <c r="B20" s="71">
        <f>B17+B8</f>
        <v>6812.0400000000373</v>
      </c>
      <c r="C20" s="71">
        <f t="shared" ref="C20:E20" si="4">C17+C8</f>
        <v>113973</v>
      </c>
      <c r="D20" s="71">
        <f t="shared" si="4"/>
        <v>138875</v>
      </c>
      <c r="E20" s="71">
        <f t="shared" si="4"/>
        <v>137373</v>
      </c>
    </row>
    <row r="21" spans="1:5">
      <c r="A21" s="72" t="s">
        <v>112</v>
      </c>
      <c r="B21" s="73">
        <f>B20/B15</f>
        <v>8.7989485137434029E-3</v>
      </c>
      <c r="C21" s="73">
        <f t="shared" ref="C21:E21" si="5">C20/C15</f>
        <v>0.14375301921323244</v>
      </c>
      <c r="D21" s="73">
        <f t="shared" si="5"/>
        <v>0.17270904790212138</v>
      </c>
      <c r="E21" s="73">
        <f t="shared" si="5"/>
        <v>0.18279791670547782</v>
      </c>
    </row>
  </sheetData>
  <phoneticPr fontId="22" type="noConversion"/>
  <pageMargins left="0.75" right="0.75" top="1" bottom="1" header="0.5" footer="0.5"/>
  <pageSetup orientation="portrait" horizontalDpi="4294967292" verticalDpi="4294967292"/>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Facility Clients</vt:lpstr>
      <vt:lpstr>INSTRUCTIONS</vt:lpstr>
      <vt:lpstr>Funding &amp; Uses FY13-14</vt:lpstr>
      <vt:lpstr>Funding &amp; Uses FY14-15</vt:lpstr>
      <vt:lpstr>F&amp;U Projections FY15-16</vt:lpstr>
      <vt:lpstr>F&amp;U Projections FY16-17</vt:lpstr>
      <vt:lpstr>F&amp;U SUMMARY</vt:lpstr>
    </vt:vector>
  </TitlesOfParts>
  <Company>UC Davis, Office of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Auger</dc:creator>
  <cp:lastModifiedBy>Julie Auger</cp:lastModifiedBy>
  <cp:lastPrinted>2015-11-23T21:12:51Z</cp:lastPrinted>
  <dcterms:created xsi:type="dcterms:W3CDTF">2015-11-12T23:18:21Z</dcterms:created>
  <dcterms:modified xsi:type="dcterms:W3CDTF">2015-12-03T20:01:19Z</dcterms:modified>
</cp:coreProperties>
</file>